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win\Google Drive\0. Dealer Documents\4. Ordering Forms\3. Dealers\"/>
    </mc:Choice>
  </mc:AlternateContent>
  <bookViews>
    <workbookView xWindow="0" yWindow="0" windowWidth="24720" windowHeight="12216" tabRatio="914"/>
  </bookViews>
  <sheets>
    <sheet name="1.Hardware" sheetId="1" r:id="rId1"/>
    <sheet name="2.Closet Accessories" sheetId="4" r:id="rId2"/>
    <sheet name="3.Office Accessories" sheetId="5" r:id="rId3"/>
    <sheet name="4.Garage Accessories" sheetId="6" r:id="rId4"/>
    <sheet name="5.Hooks" sheetId="2" r:id="rId5"/>
    <sheet name="6.Electrical Components" sheetId="3" r:id="rId6"/>
    <sheet name="7.Covers" sheetId="7" r:id="rId7"/>
    <sheet name="8.Handles" sheetId="9" r:id="rId8"/>
    <sheet name="9.Home Show Kit" sheetId="16" r:id="rId9"/>
    <sheet name="10.Sales Kit " sheetId="18" r:id="rId10"/>
    <sheet name="11.Job Aids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7" l="1"/>
  <c r="H35" i="7"/>
  <c r="H36" i="7"/>
  <c r="H37" i="7"/>
  <c r="H38" i="7"/>
  <c r="H39" i="7"/>
  <c r="H40" i="7"/>
  <c r="H41" i="7"/>
  <c r="H42" i="7"/>
  <c r="H43" i="7"/>
  <c r="H44" i="7"/>
  <c r="H33" i="7"/>
  <c r="S24" i="7"/>
  <c r="R24" i="7"/>
  <c r="Q24" i="7"/>
  <c r="P24" i="7"/>
  <c r="O24" i="7"/>
  <c r="N24" i="7"/>
  <c r="M24" i="7"/>
  <c r="L24" i="7"/>
  <c r="K24" i="7"/>
  <c r="F38" i="5" l="1"/>
  <c r="G25" i="16" l="1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7" i="9"/>
  <c r="P22" i="7"/>
  <c r="O22" i="7"/>
  <c r="N22" i="7"/>
  <c r="M22" i="7"/>
  <c r="L22" i="7"/>
  <c r="K22" i="7"/>
  <c r="H21" i="7"/>
  <c r="H22" i="7"/>
  <c r="H23" i="7"/>
  <c r="H24" i="7"/>
  <c r="H25" i="7"/>
  <c r="H26" i="7"/>
  <c r="H27" i="7"/>
  <c r="H28" i="7"/>
  <c r="H29" i="7"/>
  <c r="H30" i="7"/>
  <c r="H31" i="7"/>
  <c r="H20" i="7"/>
  <c r="H8" i="7"/>
  <c r="H9" i="7"/>
  <c r="H10" i="7"/>
  <c r="H11" i="7"/>
  <c r="H12" i="7"/>
  <c r="H13" i="7"/>
  <c r="H14" i="7"/>
  <c r="H15" i="7"/>
  <c r="H16" i="7"/>
  <c r="H17" i="7"/>
  <c r="H18" i="7"/>
  <c r="H7" i="7"/>
  <c r="G45" i="7" l="1"/>
  <c r="F98" i="9"/>
  <c r="G50" i="3"/>
  <c r="G49" i="3"/>
  <c r="G47" i="3"/>
  <c r="G46" i="3"/>
  <c r="G40" i="3"/>
  <c r="G41" i="3"/>
  <c r="G42" i="3"/>
  <c r="G43" i="3"/>
  <c r="G44" i="3"/>
  <c r="G39" i="3"/>
  <c r="G37" i="3"/>
  <c r="G35" i="3"/>
  <c r="G34" i="3"/>
  <c r="G32" i="3"/>
  <c r="G25" i="3"/>
  <c r="G26" i="3"/>
  <c r="G27" i="3"/>
  <c r="G28" i="3"/>
  <c r="G29" i="3"/>
  <c r="G30" i="3"/>
  <c r="G24" i="3"/>
  <c r="G22" i="3"/>
  <c r="G21" i="3"/>
  <c r="G19" i="3"/>
  <c r="G18" i="3"/>
  <c r="G16" i="3"/>
  <c r="G15" i="3"/>
  <c r="G14" i="3"/>
  <c r="G12" i="3"/>
  <c r="G11" i="3"/>
  <c r="G10" i="3"/>
  <c r="G8" i="3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7" i="6"/>
  <c r="G34" i="5"/>
  <c r="G35" i="5"/>
  <c r="G36" i="5"/>
  <c r="G28" i="5"/>
  <c r="G29" i="5"/>
  <c r="G30" i="5"/>
  <c r="G31" i="5"/>
  <c r="G33" i="5"/>
  <c r="G2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7" i="5"/>
  <c r="G7" i="1"/>
  <c r="G137" i="4"/>
  <c r="G136" i="4"/>
  <c r="G135" i="4"/>
  <c r="G134" i="4"/>
  <c r="G129" i="4"/>
  <c r="G130" i="4"/>
  <c r="G131" i="4"/>
  <c r="G132" i="4"/>
  <c r="G128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7" i="4"/>
  <c r="F139" i="4" l="1"/>
  <c r="F32" i="6"/>
  <c r="F52" i="3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52" i="18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F100" i="1" l="1"/>
  <c r="G24" i="2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F52" i="16" l="1"/>
  <c r="G9" i="11"/>
  <c r="G10" i="11"/>
  <c r="G11" i="11"/>
  <c r="G12" i="11"/>
  <c r="G13" i="11"/>
  <c r="G14" i="11"/>
  <c r="G15" i="11"/>
  <c r="G16" i="11"/>
  <c r="G17" i="11"/>
  <c r="G18" i="11"/>
  <c r="G8" i="11"/>
  <c r="F36" i="11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7" i="2"/>
  <c r="F26" i="2" l="1"/>
</calcChain>
</file>

<file path=xl/comments1.xml><?xml version="1.0" encoding="utf-8"?>
<comments xmlns="http://schemas.openxmlformats.org/spreadsheetml/2006/main">
  <authors>
    <author>Sherwin Quilay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Insert Date
(YY/DD/MM)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Insert Company Name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 xml:space="preserve">Insert Name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 xml:space="preserve">Insert Shipping Address
</t>
        </r>
      </text>
    </comment>
  </commentList>
</comments>
</file>

<file path=xl/comments10.xml><?xml version="1.0" encoding="utf-8"?>
<comments xmlns="http://schemas.openxmlformats.org/spreadsheetml/2006/main">
  <authors>
    <author>Sherwin Quilay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Insert Date
(YY/DD/MM)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Insert Company Name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 xml:space="preserve">Insert Shipping Address
</t>
        </r>
      </text>
    </comment>
  </commentList>
</comments>
</file>

<file path=xl/comments11.xml><?xml version="1.0" encoding="utf-8"?>
<comments xmlns="http://schemas.openxmlformats.org/spreadsheetml/2006/main">
  <authors>
    <author>Sherwin Quilay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Sherwin Quilay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Sherwin Quilay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 xml:space="preserve">Insert Name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Sherwin Quilay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Insert Name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Sherwin Quilay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Sherwin Quilay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Sherwin Quilay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Sherwin Quilay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Sherwin Quilay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Insert Date
(YY/DD/MM)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Insert Company Name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<sst xmlns="http://schemas.openxmlformats.org/spreadsheetml/2006/main" count="1283" uniqueCount="808">
  <si>
    <t>Hanging Rail</t>
  </si>
  <si>
    <t>H.290.11.901</t>
  </si>
  <si>
    <t>Hanging Rail Cover White</t>
  </si>
  <si>
    <t>H.290.12.781</t>
  </si>
  <si>
    <t>Hanging Rail Cover Black</t>
  </si>
  <si>
    <t>H.290.12.380</t>
  </si>
  <si>
    <t>Hanging Hardware Left</t>
  </si>
  <si>
    <t>H.290.02.711</t>
  </si>
  <si>
    <t>Hanging Hardware Right</t>
  </si>
  <si>
    <t>H.290.02.710</t>
  </si>
  <si>
    <t>Hanging Hardware Cover Left White</t>
  </si>
  <si>
    <t>H.290.02.781</t>
  </si>
  <si>
    <t>Hanging Hardware Cover Left Black</t>
  </si>
  <si>
    <t>H.290.02.391</t>
  </si>
  <si>
    <t>Hanging Hardware Cover Right White</t>
  </si>
  <si>
    <t>H.290.02.780</t>
  </si>
  <si>
    <t>Hanging Hardware Cover Right Black</t>
  </si>
  <si>
    <t>H.290.02.390</t>
  </si>
  <si>
    <t>Closet Oval Rod Chrome 8ft</t>
  </si>
  <si>
    <t>M-04-5201</t>
  </si>
  <si>
    <t>Closet Round Rod Chrome 8ft</t>
  </si>
  <si>
    <t>H.801.42.240</t>
  </si>
  <si>
    <t>Closet Round Rod Matt-Aluminum 8ft</t>
  </si>
  <si>
    <t>H.801.42.440</t>
  </si>
  <si>
    <t>Closet Round Rod Matt Nickle 8ft</t>
  </si>
  <si>
    <t>H.801.42.640</t>
  </si>
  <si>
    <t>Closet Round Rod Oil Rubbed Bronze 8ft</t>
  </si>
  <si>
    <t>H.801.42.140</t>
  </si>
  <si>
    <t>Lighted Oval Closet Rod Matt-Aluminum 8ft</t>
  </si>
  <si>
    <t>H.833.72.790</t>
  </si>
  <si>
    <t>Lighted Closet Round Rod Chrome 8ft</t>
  </si>
  <si>
    <t>H.830.28.720</t>
  </si>
  <si>
    <t>Lighted Closet Round Rod Matt-Aluminum 8ft</t>
  </si>
  <si>
    <t>H.830.28.700</t>
  </si>
  <si>
    <t>Lighted Closet Round Rod Matt Nickle 8ft</t>
  </si>
  <si>
    <t>H.830.28.710</t>
  </si>
  <si>
    <t>Lighted Closet Round Rod Oil Rubbed Bronze 8ft</t>
  </si>
  <si>
    <t>H.830.28.730</t>
  </si>
  <si>
    <t xml:space="preserve">Closet Oval Rod Holder </t>
  </si>
  <si>
    <t>M-04-5311</t>
  </si>
  <si>
    <t>Closet Round Holder Chrome</t>
  </si>
  <si>
    <t>H.803.56.200</t>
  </si>
  <si>
    <t>Closet Round Holder Matt-Aluminum</t>
  </si>
  <si>
    <t>H.803.56.900</t>
  </si>
  <si>
    <t>Closet Round Holder Matt-Nickle</t>
  </si>
  <si>
    <t>H.803.56.600</t>
  </si>
  <si>
    <t>Closet Round Holder Oil Rubbed Bronze</t>
  </si>
  <si>
    <t>H.803.56.100</t>
  </si>
  <si>
    <t>Closet Oval Rod Support Chrome</t>
  </si>
  <si>
    <t>M-04-5321</t>
  </si>
  <si>
    <t>Closet Round Rod Support Chrome</t>
  </si>
  <si>
    <t>H.802.06.267</t>
  </si>
  <si>
    <t>Closet Round Rod Support Matt-Aluminum</t>
  </si>
  <si>
    <t>H.802.06.367</t>
  </si>
  <si>
    <t>Closet Round Rod Support Matt-Nickle</t>
  </si>
  <si>
    <t>H.802.06.667</t>
  </si>
  <si>
    <t>Closet Round Rod Support Oil Rubbed Bronze</t>
  </si>
  <si>
    <t>H.802.06.167</t>
  </si>
  <si>
    <t>Shelf Support</t>
  </si>
  <si>
    <t>Shelf Support Glass</t>
  </si>
  <si>
    <t>M-03-2404</t>
  </si>
  <si>
    <t>Flat Screw #6 x 1/2    #2 Drive</t>
  </si>
  <si>
    <t>M-R20-1512</t>
  </si>
  <si>
    <t>Pan Screw #8 x 5/8   #2 Drive</t>
  </si>
  <si>
    <t>M-R20-1564</t>
  </si>
  <si>
    <t>Flat Screw #8 x 1-1/4   #2 Drive</t>
  </si>
  <si>
    <t>M-R20-1765</t>
  </si>
  <si>
    <t>Flat Screw #8 x 2-1/2    #2 Drive</t>
  </si>
  <si>
    <t>M-R20-1779</t>
  </si>
  <si>
    <t xml:space="preserve">Conformat Screw 7x50mm Pozi </t>
  </si>
  <si>
    <t>M-06-6516</t>
  </si>
  <si>
    <t>Drawer Front Screw Recex #8 x 1-1/4</t>
  </si>
  <si>
    <t>M-R20-3102</t>
  </si>
  <si>
    <t>Wafer Screw 3in (Garage Cabinet)</t>
  </si>
  <si>
    <t>M-R20-3308</t>
  </si>
  <si>
    <t>Connector Sleeve m4</t>
  </si>
  <si>
    <t>H.267.01.717</t>
  </si>
  <si>
    <t>System Screw Pozi (euro)</t>
  </si>
  <si>
    <t>M-06-7000</t>
  </si>
  <si>
    <t>System Bolt Single</t>
  </si>
  <si>
    <t>H.263.20.985</t>
  </si>
  <si>
    <t>System 1 Bolt  Double</t>
  </si>
  <si>
    <t>H.263.24.972</t>
  </si>
  <si>
    <t>System 2 piece Double</t>
  </si>
  <si>
    <t>H.263.24.943</t>
  </si>
  <si>
    <t>Minifix Cam</t>
  </si>
  <si>
    <t>H.262.26.535</t>
  </si>
  <si>
    <t>Minifix Bolt</t>
  </si>
  <si>
    <t>H.262.28.642</t>
  </si>
  <si>
    <t>Softclose Plate 0mm Closets</t>
  </si>
  <si>
    <t>M-105-89T02TQ</t>
  </si>
  <si>
    <t>Reg Plate 0mm Garage</t>
  </si>
  <si>
    <t>M-105-T02TQ</t>
  </si>
  <si>
    <t>Soft Close Hinge105' HalfOverlay Closets</t>
  </si>
  <si>
    <t>M-105-C85B6A5H-X</t>
  </si>
  <si>
    <t>Reg Hinge 110' Full Overlay Garage</t>
  </si>
  <si>
    <t>M-105-A675</t>
  </si>
  <si>
    <t xml:space="preserve">Undermount Soft-Close Slide 300mm 12" </t>
  </si>
  <si>
    <t>M-105-S10300H</t>
  </si>
  <si>
    <t xml:space="preserve">Undermount Soft-Close Slide 350mm 14" </t>
  </si>
  <si>
    <t>M-105-S10350H</t>
  </si>
  <si>
    <t xml:space="preserve">Undermount Soft-Close Slide 400mm 16" </t>
  </si>
  <si>
    <t>M-105-S10400H</t>
  </si>
  <si>
    <t xml:space="preserve">Undermount Soft-Close Slide 450mm 18" </t>
  </si>
  <si>
    <t>M-105-S10450H</t>
  </si>
  <si>
    <t xml:space="preserve">Undermount Soft-Close Slide 550mm 22" </t>
  </si>
  <si>
    <t>M-105-S10550H</t>
  </si>
  <si>
    <t>Push to Open Soft-Close Slide 300mm 12"</t>
  </si>
  <si>
    <t>M-105-F10-300H</t>
  </si>
  <si>
    <t>Push to Open Soft-Close Slide 350mm 14"</t>
  </si>
  <si>
    <t>M-105-F10-350H</t>
  </si>
  <si>
    <t>Push to Open Soft-Close Slide 400mm 16"</t>
  </si>
  <si>
    <t>M-105-F10-400H</t>
  </si>
  <si>
    <t>Push to Open Soft-Close Slide 450mm 18"</t>
  </si>
  <si>
    <t>M-105-F10-450H</t>
  </si>
  <si>
    <t>Push to Open Soft-Close Slide 550mm 22"</t>
  </si>
  <si>
    <t>M-105-F10-550H</t>
  </si>
  <si>
    <t>Side Mount Softclose 12"</t>
  </si>
  <si>
    <t>Side Mount Softclose 14"</t>
  </si>
  <si>
    <t>Side Mount Softclose 16"</t>
  </si>
  <si>
    <t>Side Mount Softclose 18"</t>
  </si>
  <si>
    <t>Side Mount Softclose 22"</t>
  </si>
  <si>
    <t>Push Open Hinge Salice 110'</t>
  </si>
  <si>
    <t>M-SC2RPG99</t>
  </si>
  <si>
    <t>Push Open Plate Salice omm</t>
  </si>
  <si>
    <t>M-SBARGR09</t>
  </si>
  <si>
    <t>Push Open Cylinder/Mount/Plate</t>
  </si>
  <si>
    <t>M-03-3600</t>
  </si>
  <si>
    <t>Spacer Drawer slides 1" (White)</t>
  </si>
  <si>
    <t>M-02-9505</t>
  </si>
  <si>
    <t>Flush Rafix Cams</t>
  </si>
  <si>
    <t>H.263.50.705</t>
  </si>
  <si>
    <t>Corner brackets (White)</t>
  </si>
  <si>
    <t>Grommets 2-3/8</t>
  </si>
  <si>
    <t>Dowels 8x30mm</t>
  </si>
  <si>
    <t>M-04-5621-L</t>
  </si>
  <si>
    <t>Metric Screw M4 x 10</t>
  </si>
  <si>
    <t>M-20-4112</t>
  </si>
  <si>
    <t>Metric Screw M4 x 16</t>
  </si>
  <si>
    <t>M-20-4117</t>
  </si>
  <si>
    <t>Metric Screw M4 x 25</t>
  </si>
  <si>
    <t>M-20-4120</t>
  </si>
  <si>
    <t>Standard Screw 8-32 x 5/8</t>
  </si>
  <si>
    <t>M-R20-3914</t>
  </si>
  <si>
    <t>Standard Screw 8-32 x 1</t>
  </si>
  <si>
    <t>M-R20-3922</t>
  </si>
  <si>
    <t>Standard Screw 8-32 x 1-3/8</t>
  </si>
  <si>
    <t>M-20-3928</t>
  </si>
  <si>
    <t>Standard Screw 8-32 x 1-5/8</t>
  </si>
  <si>
    <t>8/32 Standard Screw Break-away</t>
  </si>
  <si>
    <t>M-R20-3950</t>
  </si>
  <si>
    <t>Bumpers</t>
  </si>
  <si>
    <t>DRYDEX</t>
  </si>
  <si>
    <t>R-D015784</t>
  </si>
  <si>
    <t>Painter Tape Green    1.5"</t>
  </si>
  <si>
    <t>M-3M-205-36x55</t>
  </si>
  <si>
    <t>2P10 Adhesive Jel</t>
  </si>
  <si>
    <t>M-F2P10JEL10OZ</t>
  </si>
  <si>
    <t>2P10 Activator</t>
  </si>
  <si>
    <t>M-F2P10ACTIVAT-12</t>
  </si>
  <si>
    <t>Double Sided Tape  1.5"</t>
  </si>
  <si>
    <t>M-FSTAPE.1.5x50</t>
  </si>
  <si>
    <t>Drywall Anchors    50</t>
  </si>
  <si>
    <t>R-NA8LVP</t>
  </si>
  <si>
    <t>Toggle Bolt 3/16</t>
  </si>
  <si>
    <t>R-TGST316212VDC1</t>
  </si>
  <si>
    <t>Silicone Clear</t>
  </si>
  <si>
    <t>Part</t>
  </si>
  <si>
    <t>Code</t>
  </si>
  <si>
    <t>Three Prong Swivel Hook Chrome</t>
  </si>
  <si>
    <t>H.843.64.200 </t>
  </si>
  <si>
    <t>Three Prong Swivel Hook Matt-Aluminum</t>
  </si>
  <si>
    <t>H.843.64.900</t>
  </si>
  <si>
    <t>Three Prong Swivel Hook Matt-Nickle</t>
  </si>
  <si>
    <t>H.843.64.600</t>
  </si>
  <si>
    <t>Three Prong Swivel Hook Oil Rubbed Bronze</t>
  </si>
  <si>
    <t>H.843.64.300</t>
  </si>
  <si>
    <t>Straight Hook Matt-Nickle</t>
  </si>
  <si>
    <t>H.844.41.621</t>
  </si>
  <si>
    <t>Hat &amp; Coat Hook Chrome</t>
  </si>
  <si>
    <t>H.843.81.200</t>
  </si>
  <si>
    <t>Hat &amp; Coat Hook Matt Nickle</t>
  </si>
  <si>
    <t>H.843.81.600</t>
  </si>
  <si>
    <t xml:space="preserve">Hat &amp; Coat Hook Round Matt Aluminum </t>
  </si>
  <si>
    <t>H.843.65.900</t>
  </si>
  <si>
    <t>Hat &amp; Coat Hook Round Matt Nickle</t>
  </si>
  <si>
    <t>H.843.65.600</t>
  </si>
  <si>
    <t>Double Hook Chrome</t>
  </si>
  <si>
    <t>H.807.69.240</t>
  </si>
  <si>
    <t>Double Hook Matt-Aluminum</t>
  </si>
  <si>
    <t>H.807.69.040</t>
  </si>
  <si>
    <t>Double Hook Matt-Nickle</t>
  </si>
  <si>
    <t>H.807.69.640</t>
  </si>
  <si>
    <t>Double Hook Oil Rubbed Bronze</t>
  </si>
  <si>
    <t>H.807.69.140</t>
  </si>
  <si>
    <t>Round Hook Stainless Steel</t>
  </si>
  <si>
    <t>H.842.57.000</t>
  </si>
  <si>
    <t>Single Coat Hook Chrome</t>
  </si>
  <si>
    <t>H.807.69.230</t>
  </si>
  <si>
    <t>Single Coat Hook Matt-Aluminum</t>
  </si>
  <si>
    <t>H.807.69.030</t>
  </si>
  <si>
    <t>Single Coat Hook Matt-Nickle</t>
  </si>
  <si>
    <t>H.807.69.630</t>
  </si>
  <si>
    <t>Single Coat Hook Oil Rubbed Bronze</t>
  </si>
  <si>
    <t>H.807.69.130</t>
  </si>
  <si>
    <t>White</t>
  </si>
  <si>
    <t>Antique White</t>
  </si>
  <si>
    <t>Hard Rock Maple</t>
  </si>
  <si>
    <t>HardRock Maple</t>
  </si>
  <si>
    <t>Chocolate Pear</t>
  </si>
  <si>
    <t>Chocolate Apple</t>
  </si>
  <si>
    <t xml:space="preserve">Aria </t>
  </si>
  <si>
    <t>Aria</t>
  </si>
  <si>
    <t>Hacienda Black</t>
  </si>
  <si>
    <t>White Ash</t>
  </si>
  <si>
    <t>Tobacco Halifax Oak</t>
  </si>
  <si>
    <t>Bruciato</t>
  </si>
  <si>
    <t>Concrete Formwood</t>
  </si>
  <si>
    <t>Charred Formwood</t>
  </si>
  <si>
    <t>Scarf Rack 14" Chrome</t>
  </si>
  <si>
    <t>H.807.67.223</t>
  </si>
  <si>
    <t>Scarf Rack 14" Matt-Aluminum</t>
  </si>
  <si>
    <t>H.807.67.423</t>
  </si>
  <si>
    <t>Scarf Rack 14" Oil Rubbed Bronze</t>
  </si>
  <si>
    <t>H.807.67.123</t>
  </si>
  <si>
    <t>Valet Rod 14" Chrome</t>
  </si>
  <si>
    <t>H.808.71.203</t>
  </si>
  <si>
    <t>Valet Rod 14" Matt-Aluminum</t>
  </si>
  <si>
    <t>H.808.71.403</t>
  </si>
  <si>
    <t>Valet Rod 14" Oil Rubbed Bronze</t>
  </si>
  <si>
    <t>H.808.71.103</t>
  </si>
  <si>
    <t>Tie Rack 14" Chrome</t>
  </si>
  <si>
    <t>H.807.67.203</t>
  </si>
  <si>
    <t>Tie Rack 14" Matt-Aluminum</t>
  </si>
  <si>
    <t>H.807.67.403</t>
  </si>
  <si>
    <t>Tie Rack 14" Oil Rubbed Bronze</t>
  </si>
  <si>
    <t>H.807.67.103</t>
  </si>
  <si>
    <t>Belt Rack 14" Chrome</t>
  </si>
  <si>
    <t>H.807.67.213</t>
  </si>
  <si>
    <t>Belt Rack 14" Matt-Aluminum</t>
  </si>
  <si>
    <t>H.807.67.413</t>
  </si>
  <si>
    <t>Belt Rack 14" Oil Rubbed Bronze</t>
  </si>
  <si>
    <t>H.807.67.113</t>
  </si>
  <si>
    <t xml:space="preserve">Shoe Fence 11" Chrome </t>
  </si>
  <si>
    <t>H.547.52.221</t>
  </si>
  <si>
    <t>Shoe Fence 11" Matt-Aluminum</t>
  </si>
  <si>
    <t>H.547.52.421</t>
  </si>
  <si>
    <t>Shoe Fence 11" Oil Rubbed Bronze</t>
  </si>
  <si>
    <t>H.547.52.121</t>
  </si>
  <si>
    <t>Shoe Fence 17" Chrome</t>
  </si>
  <si>
    <t>H.547.52.222</t>
  </si>
  <si>
    <t>Shoe Fence 17" Matt-Aluminum</t>
  </si>
  <si>
    <t>H.547.52.422</t>
  </si>
  <si>
    <t>Shoe Fence 17" Oil Rubbed Bronze</t>
  </si>
  <si>
    <t>H.547.52.122</t>
  </si>
  <si>
    <t>Shoe Fence 23" Chrome</t>
  </si>
  <si>
    <t>H.547.52.223</t>
  </si>
  <si>
    <t>Shoe Fence 23" Matt-Aluminum</t>
  </si>
  <si>
    <t>H.547.52.423</t>
  </si>
  <si>
    <t>Shoe Fence 23" Oil Rubbed Bronze</t>
  </si>
  <si>
    <t>H.547.52.123</t>
  </si>
  <si>
    <t>Shoe Fence 29" Chrome</t>
  </si>
  <si>
    <t>H.547.52.224</t>
  </si>
  <si>
    <t>Shoe Fence 29" Matt-Aluminum</t>
  </si>
  <si>
    <t>H.547.52.424</t>
  </si>
  <si>
    <t>Shoe Fence 29" Oil Rubbed Bronze</t>
  </si>
  <si>
    <t>H.547.52.124</t>
  </si>
  <si>
    <t>Shoe Fence 35" Chrome</t>
  </si>
  <si>
    <t>H.547.52.226</t>
  </si>
  <si>
    <t>Shoe Fence 35" Matt-Aluminum</t>
  </si>
  <si>
    <t>H.547.52.426</t>
  </si>
  <si>
    <t>Shoe Fence 35" Oil Rubbed Bronze</t>
  </si>
  <si>
    <t>H.547.52.126</t>
  </si>
  <si>
    <t>Pullout Mirror 48"H  Matt-Aluminum</t>
  </si>
  <si>
    <t>H.805.72.062</t>
  </si>
  <si>
    <t>Pullout Mirror 48"H Oil Rubbed Bronze</t>
  </si>
  <si>
    <t>H.805.72.162</t>
  </si>
  <si>
    <t>Pant Rack 18" Chrome</t>
  </si>
  <si>
    <t>H.805.58.231</t>
  </si>
  <si>
    <t>Pant Rack 18" Matt-Aluminum</t>
  </si>
  <si>
    <t>H.805.58.931</t>
  </si>
  <si>
    <t>Pant Rack 18" Oil Rubbed Bronze</t>
  </si>
  <si>
    <t>H.805.58.131</t>
  </si>
  <si>
    <t>Pant Rack 24" Chrome</t>
  </si>
  <si>
    <t>H.805.58.233</t>
  </si>
  <si>
    <t>Pant Rack 24" Matt-Aluminum</t>
  </si>
  <si>
    <t>H.805.58.933</t>
  </si>
  <si>
    <t>Pant Rack 24" Oil Rubbed Bronze</t>
  </si>
  <si>
    <t>H.805.58.133</t>
  </si>
  <si>
    <t>Pant Rack 30" Chrome</t>
  </si>
  <si>
    <t>H.805.58.235</t>
  </si>
  <si>
    <t>Pant Rack 30" Matt-Aluminum</t>
  </si>
  <si>
    <t>H.805.58.935</t>
  </si>
  <si>
    <t>Pant Rack 30" Oil Rubbed Bronze</t>
  </si>
  <si>
    <t>H.805.58.135</t>
  </si>
  <si>
    <t>Pull-Out Laundry Hamper 18" (1 Bag) Chrome</t>
  </si>
  <si>
    <t>H.807.52.231</t>
  </si>
  <si>
    <t>Pull-Out Laundry Hamper 18" (1 Bag) Matt-Aluminum</t>
  </si>
  <si>
    <t>H.807.52.931</t>
  </si>
  <si>
    <t>Pull-Out Laundry Hamper 18" (1 Bag) Oil Rubbed Bronze</t>
  </si>
  <si>
    <t>H.807.52.131</t>
  </si>
  <si>
    <t>H.807.52.233</t>
  </si>
  <si>
    <t>Pull-Out Laundry Hamper 24" (2 Bag) Matt-Aluminum</t>
  </si>
  <si>
    <t>H.807.52.933</t>
  </si>
  <si>
    <t>Pull-Out Laundry Hamper 24" (2 Bag) Oil Rubbed Bronze</t>
  </si>
  <si>
    <t>H.807.52.133</t>
  </si>
  <si>
    <t>Pull-Out Laundry Hamper 30" (2 Bag) Chrome</t>
  </si>
  <si>
    <t>H.807.52.235</t>
  </si>
  <si>
    <t>Pull-Out Laundry Hamper 30" (2 Bag) Matt-Aluminum</t>
  </si>
  <si>
    <t>H.807.52.935</t>
  </si>
  <si>
    <t>Pull-Out Laundry Hamper 30" (2 Bag) Oil Rubbed Bronze</t>
  </si>
  <si>
    <t>H.807.52.135</t>
  </si>
  <si>
    <t>Tilt-Out Hamper 18" (1 Bag) Black</t>
  </si>
  <si>
    <t>H.547.43.301</t>
  </si>
  <si>
    <t>Tilt-Out Hamper 24" (1 Bag) Black</t>
  </si>
  <si>
    <t>H.547.43.303</t>
  </si>
  <si>
    <t>Tilt-Out Hamper 30" (1 Bag) Black</t>
  </si>
  <si>
    <t>H.547.43.305</t>
  </si>
  <si>
    <t>Wire Baskets 14D" x 18W" x6"H Chrome</t>
  </si>
  <si>
    <t>H.547.38.232</t>
  </si>
  <si>
    <t>Wire Baskets 14D" x 18W" x6"H Matt-Aluminum</t>
  </si>
  <si>
    <t>H.547.38.632</t>
  </si>
  <si>
    <t>Wire Baskets 14D" x 18W" x6"H Oil Rubbed Bronze</t>
  </si>
  <si>
    <t>H.547.38.132</t>
  </si>
  <si>
    <t>Wire Baskets 14D" x 18W" x11"H Chrome</t>
  </si>
  <si>
    <t>H.547.38.236</t>
  </si>
  <si>
    <t>Wire Baskets 14D" x 18W" x11"H Matt-Aluminum</t>
  </si>
  <si>
    <t>H.547.38.636</t>
  </si>
  <si>
    <t>Wire Baskets 14D" x 18W" x11"H Oil Rubbed Bronze</t>
  </si>
  <si>
    <t>H.547.38.136</t>
  </si>
  <si>
    <t>Wire Baskets 14D" x 18W" x17"H Chrome</t>
  </si>
  <si>
    <t>H.547.38.238</t>
  </si>
  <si>
    <t>Wire Baskets 14D" x 18W" x17"H Matt-Aluminum</t>
  </si>
  <si>
    <t>H.547.38.638</t>
  </si>
  <si>
    <t>Wire Baskets 14D" x 18W" x17"H Oil Rubbed Bronze</t>
  </si>
  <si>
    <t>H.547.38.138</t>
  </si>
  <si>
    <t>Wire Baskets 14D" x 24W" x6"H Chrome</t>
  </si>
  <si>
    <t>H.547.40.232</t>
  </si>
  <si>
    <t>Wire Baskets 14D" x 24W" x6"H Matt-Aluminum</t>
  </si>
  <si>
    <t>H.547.40.632</t>
  </si>
  <si>
    <t>Wire Baskets 14D" x 24W" x6"H Oil Rubbed Bronze</t>
  </si>
  <si>
    <t>H.547.40.132</t>
  </si>
  <si>
    <t>Wire Baskets 14D" x 24W" x11"H Chrome</t>
  </si>
  <si>
    <t>H.547.40.236</t>
  </si>
  <si>
    <t>Wire Baskets 14D" x 24W" x11"H Matt-Aluminum</t>
  </si>
  <si>
    <t>H.547.40.636</t>
  </si>
  <si>
    <t>Wire Baskets 14D" x 24W" x11"H Oil Rubbed Bronze</t>
  </si>
  <si>
    <t>H.547.40.136</t>
  </si>
  <si>
    <t>Wire Baskets 14D" x 24W" x17"H Chrome</t>
  </si>
  <si>
    <t>H.547.40.238</t>
  </si>
  <si>
    <t>Wire Baskets 14D" x 24W" x17"H Matt-Aluminum</t>
  </si>
  <si>
    <t>H.547.40.638</t>
  </si>
  <si>
    <t>Wire Baskets 14D" x 24W" x17"H Oil Rubbed Bronze</t>
  </si>
  <si>
    <t>H.547.40.138</t>
  </si>
  <si>
    <t>Wire Baskets 14D" x 30W" x6"H Chrome</t>
  </si>
  <si>
    <t>H.547.41.232</t>
  </si>
  <si>
    <t>Wire Baskets 14D" x 30W" x6"H Matt-Aluminum</t>
  </si>
  <si>
    <t>H.547.41.632</t>
  </si>
  <si>
    <t>Wire Baskets 14D" x 30W" x6"H Oil Rubbed Bronze</t>
  </si>
  <si>
    <t>H.547.41.132</t>
  </si>
  <si>
    <t>Wire Baskets 14D" x 30W" x11"H Chrome</t>
  </si>
  <si>
    <t>H.547.41.236</t>
  </si>
  <si>
    <t>Wire Baskets 14D" x 30W" x11"H Matt-Aluminum</t>
  </si>
  <si>
    <t>H.547.41.636</t>
  </si>
  <si>
    <t>Wire Baskets 14D" x 30W" x11"H Oil Rubbed Bronze</t>
  </si>
  <si>
    <t>H.547.41.136</t>
  </si>
  <si>
    <t>Wire Baskets 14D" x 30W" x17"H Chrome</t>
  </si>
  <si>
    <t>H.547.41.238</t>
  </si>
  <si>
    <t>Wire Baskets 14D" x 30W" x17"H Matt-Aluminum</t>
  </si>
  <si>
    <t>H.547.41.638</t>
  </si>
  <si>
    <t>Wire Baskets 14D" x 30W" x17"H Oil Rubbed Bronze</t>
  </si>
  <si>
    <t>H.547.41.138</t>
  </si>
  <si>
    <t>Tilt-Out Laundry Basket 18" Chrome</t>
  </si>
  <si>
    <t>H.547.42.231</t>
  </si>
  <si>
    <t>Tilt-Out Laundry Basket 18" Matt-Aluminum</t>
  </si>
  <si>
    <t>H.547.42.631</t>
  </si>
  <si>
    <t>Tilt-Out Laundry Basket 18" Oil Rubbed Bronze</t>
  </si>
  <si>
    <t>H.547.42.131</t>
  </si>
  <si>
    <t>Tilt-Out Laundry Basket 24" Chrome</t>
  </si>
  <si>
    <t>H.547.42.232</t>
  </si>
  <si>
    <t>Tilt-Out Laundry Basket 24" Matt-Aluminum</t>
  </si>
  <si>
    <t>H.547.42.632</t>
  </si>
  <si>
    <t>Tilt-Out Laundry Basket 24" Oil Rubbed Bronze</t>
  </si>
  <si>
    <t>H.547.42.132</t>
  </si>
  <si>
    <t>Tilt-Out Laundry Canvas 18" Cream</t>
  </si>
  <si>
    <t>H.547.42.485</t>
  </si>
  <si>
    <t>Tilt-Out Laundry Canvas 24" Cream</t>
  </si>
  <si>
    <t>H.547.42.487</t>
  </si>
  <si>
    <t>Jewelry Tray 14D" x 24W" x 2H" Grey</t>
  </si>
  <si>
    <t>H.811.03.504</t>
  </si>
  <si>
    <t>Belt Tray 14D" x 24W" x 4H" Grey</t>
  </si>
  <si>
    <t>H.811.03.513</t>
  </si>
  <si>
    <t>Ironing Board (Shelf Mounted) 14D" x 24W" White</t>
  </si>
  <si>
    <t>H.568.60.781</t>
  </si>
  <si>
    <t>Wardrobe Lift 21.25"-26" Chrome/Black</t>
  </si>
  <si>
    <t>H.805.31.201</t>
  </si>
  <si>
    <t>Wardrobe Lift 26"-35" Chrome/Black</t>
  </si>
  <si>
    <t>H.805.31.202</t>
  </si>
  <si>
    <t>Wardrobe Lift 35"-47.5" Chrome/Black</t>
  </si>
  <si>
    <t>H.805.31.203</t>
  </si>
  <si>
    <t>Door Lock Right, short throw</t>
  </si>
  <si>
    <t>H.232.26.600</t>
  </si>
  <si>
    <t>Door Lock Left, short throw</t>
  </si>
  <si>
    <t>H.232.26.610</t>
  </si>
  <si>
    <t>Door Cylinder, keyed alike</t>
  </si>
  <si>
    <t>H.210.46.601</t>
  </si>
  <si>
    <t>Door cylinder rosette (cover)</t>
  </si>
  <si>
    <t>H.219.19.677</t>
  </si>
  <si>
    <t>Door Strike Plate</t>
  </si>
  <si>
    <t>H.239.61.319</t>
  </si>
  <si>
    <t>DRAWER LOCK</t>
  </si>
  <si>
    <t>Drawer Push Button Lock (Side Mounted only)</t>
  </si>
  <si>
    <t>H.234.65.600</t>
  </si>
  <si>
    <t>Locking Cyl. Sleeve</t>
  </si>
  <si>
    <t>H.234.59.994</t>
  </si>
  <si>
    <t>Drawer Cylinder, keyed alike</t>
  </si>
  <si>
    <t>Drawer cylinder rosette (cover)</t>
  </si>
  <si>
    <t xml:space="preserve">Standard Keyboard Model 200                     </t>
  </si>
  <si>
    <t>H.632.68.311</t>
  </si>
  <si>
    <t>Eliptta Long Arm - Basic (Qty 1)</t>
  </si>
  <si>
    <t>H.818.11.939</t>
  </si>
  <si>
    <t>Eliptta Universal Mounting Post</t>
  </si>
  <si>
    <t>H.818.11.881</t>
  </si>
  <si>
    <t>Eliptta Sliding Clamp Doble Monitor</t>
  </si>
  <si>
    <t>H.818.11.965</t>
  </si>
  <si>
    <t>Ellipta Wall Mount Bracket</t>
  </si>
  <si>
    <t>H.818.11.980</t>
  </si>
  <si>
    <t>Omni-Ellipta Bracket</t>
  </si>
  <si>
    <t>H.818.11.981</t>
  </si>
  <si>
    <t>Omni Wall Track - 96"</t>
  </si>
  <si>
    <t>H.792.00.000</t>
  </si>
  <si>
    <t>Omni Paper Tray</t>
  </si>
  <si>
    <t>H.818.83.910</t>
  </si>
  <si>
    <t>Omni Pencil Tray</t>
  </si>
  <si>
    <t>H.818.83.920</t>
  </si>
  <si>
    <t>Omni Small Tray</t>
  </si>
  <si>
    <t>H.818.83.930</t>
  </si>
  <si>
    <t>Omni Upright Tray</t>
  </si>
  <si>
    <t>H.818.83.940</t>
  </si>
  <si>
    <t>Omni File Hanger</t>
  </si>
  <si>
    <t>H.818.83.900</t>
  </si>
  <si>
    <t>Omni Edge Profile - Black (not available when stacking)</t>
  </si>
  <si>
    <t>H.792.00.320</t>
  </si>
  <si>
    <t>Omni Edge Profile - Aluminum - 96" (Used for Stacking)</t>
  </si>
  <si>
    <t>H.792.01.000</t>
  </si>
  <si>
    <t>File Frame Kit - Letter</t>
  </si>
  <si>
    <t>H.422.74.310</t>
  </si>
  <si>
    <t>File Frame Kit - Legal</t>
  </si>
  <si>
    <t>H.422.74.320</t>
  </si>
  <si>
    <t>Pop-up Power Station</t>
  </si>
  <si>
    <t>H.822.99.340</t>
  </si>
  <si>
    <t>Power/Data Station</t>
  </si>
  <si>
    <t>H.822.09.331</t>
  </si>
  <si>
    <t>Grommet - 2 3/8</t>
  </si>
  <si>
    <t>H.631.43.302</t>
  </si>
  <si>
    <t>Wall Track</t>
  </si>
  <si>
    <t>Extruded Door Handle</t>
  </si>
  <si>
    <t>H.792.01.060</t>
  </si>
  <si>
    <t>Utility Hook</t>
  </si>
  <si>
    <t>H.792.02.203</t>
  </si>
  <si>
    <t>Garden Tool Hook</t>
  </si>
  <si>
    <t>H.792.02.200</t>
  </si>
  <si>
    <t>Hose Hook</t>
  </si>
  <si>
    <t>H.792.02.202</t>
  </si>
  <si>
    <t>Horizontal Bike Hook</t>
  </si>
  <si>
    <t>H.792.02.005</t>
  </si>
  <si>
    <t>Activity Hook</t>
  </si>
  <si>
    <t>H.792.02.004</t>
  </si>
  <si>
    <t>Vertical Bike Hook</t>
  </si>
  <si>
    <t>H.792.02.201</t>
  </si>
  <si>
    <t>Fishing Rod Hook</t>
  </si>
  <si>
    <t>H.792.02.006</t>
  </si>
  <si>
    <t>Large Cover Cap</t>
  </si>
  <si>
    <t>H.792.02.399</t>
  </si>
  <si>
    <t>Hand Tool Hooks</t>
  </si>
  <si>
    <t>H.792.02.255</t>
  </si>
  <si>
    <t>Screwdriver Hook</t>
  </si>
  <si>
    <t>H.792.02.252</t>
  </si>
  <si>
    <t>Wrench Hook</t>
  </si>
  <si>
    <t>H.792.02.251</t>
  </si>
  <si>
    <t>Pliers Hook</t>
  </si>
  <si>
    <t>H.792.02.250</t>
  </si>
  <si>
    <t>Paper Organizer</t>
  </si>
  <si>
    <t>H.792.02.254</t>
  </si>
  <si>
    <t>Single Hook</t>
  </si>
  <si>
    <t>H.792.02.253</t>
  </si>
  <si>
    <t>Small Cover Cap</t>
  </si>
  <si>
    <t>H.792.02.349</t>
  </si>
  <si>
    <t>Storage Bin 5-1/4D x 4-1/4W x 3H</t>
  </si>
  <si>
    <t>H.792.02.380</t>
  </si>
  <si>
    <t>Storage Bin 7-1/4D x 4-1/4W x 3H</t>
  </si>
  <si>
    <t>H.792.02.381</t>
  </si>
  <si>
    <t>Storage Bin 10-3/4D x 5-1/2W x 5H</t>
  </si>
  <si>
    <t>H.792.02.382</t>
  </si>
  <si>
    <t>HANDLES</t>
  </si>
  <si>
    <t>M-8902-60-PC-WH</t>
  </si>
  <si>
    <t>M-8902-160-PC-WH</t>
  </si>
  <si>
    <t>M-8902-60-BNI-BL</t>
  </si>
  <si>
    <t>M-8902-160-BNI-BL</t>
  </si>
  <si>
    <t>M-8903-PC-WH</t>
  </si>
  <si>
    <t>M-8903-PC-BL</t>
  </si>
  <si>
    <t>M-8904-160-PC-WH</t>
  </si>
  <si>
    <t>M-8904-224-PC-WH</t>
  </si>
  <si>
    <t>M-8909-32-WH</t>
  </si>
  <si>
    <t>M-8909-96-WH</t>
  </si>
  <si>
    <t>M-8909-160-WH</t>
  </si>
  <si>
    <t>M-8909-192-WH</t>
  </si>
  <si>
    <t>M-8909-32-BL</t>
  </si>
  <si>
    <t>M-8909-96-BL</t>
  </si>
  <si>
    <t>M-8909-160-BL</t>
  </si>
  <si>
    <t>M-8909-192-BL</t>
  </si>
  <si>
    <t>M-8908-64-PC-DBK</t>
  </si>
  <si>
    <t>M-8908-192-PC-DBK</t>
  </si>
  <si>
    <t>M-8906-BNI-WH</t>
  </si>
  <si>
    <t>M-8906-BNI-BL</t>
  </si>
  <si>
    <t>M-9450-25-PC</t>
  </si>
  <si>
    <t>M-9450-25-BSN</t>
  </si>
  <si>
    <t>M-9450-25-DBK</t>
  </si>
  <si>
    <t>M-9376-128-BNI-WH</t>
  </si>
  <si>
    <t>M-9376-160-BNI-WH</t>
  </si>
  <si>
    <t>M-9376-256-BNI-WH</t>
  </si>
  <si>
    <t>M-9376-320-BNI-WH</t>
  </si>
  <si>
    <t>M-9376-128-BNI-DBK</t>
  </si>
  <si>
    <t>M-9376-160-BNI-DBK</t>
  </si>
  <si>
    <t>M-9376-256-BNI-DBK</t>
  </si>
  <si>
    <t>M-9376-320-BNI-DBK</t>
  </si>
  <si>
    <t>M-9376-128-BNI-GL</t>
  </si>
  <si>
    <t>M-9376-160-BNI-GL</t>
  </si>
  <si>
    <t>M-9376-256-BNI-GL</t>
  </si>
  <si>
    <t>M-9376-320-BNI-GL</t>
  </si>
  <si>
    <t>M-9376-128-PC-GL</t>
  </si>
  <si>
    <t>M-9376-160-PC-GL</t>
  </si>
  <si>
    <t>M-9376-256-PC-GL</t>
  </si>
  <si>
    <t>M-9376-320-PC-GL</t>
  </si>
  <si>
    <t>M-8110-PC</t>
  </si>
  <si>
    <t>M-8110-160-PC</t>
  </si>
  <si>
    <t>M-8110-BSN</t>
  </si>
  <si>
    <t>M-8110-160-BSN</t>
  </si>
  <si>
    <t>M-9770-PC</t>
  </si>
  <si>
    <t>M-9770-BNI</t>
  </si>
  <si>
    <t>M-9770-DBK</t>
  </si>
  <si>
    <t>M-9635-32-PC</t>
  </si>
  <si>
    <t>M-9635-96-PC</t>
  </si>
  <si>
    <t>M-9635-128-PC</t>
  </si>
  <si>
    <t>M-9635-160-PC</t>
  </si>
  <si>
    <t>M-9635-192-PC</t>
  </si>
  <si>
    <t>M-9635-256-PC</t>
  </si>
  <si>
    <t>M-9635-320-PC</t>
  </si>
  <si>
    <t>M-9635-32-BNI</t>
  </si>
  <si>
    <t>M-9635-96-BNI</t>
  </si>
  <si>
    <t>M-9635-128-BNI</t>
  </si>
  <si>
    <t>M-9635-160-BNI</t>
  </si>
  <si>
    <t>M-9635-192-BNI</t>
  </si>
  <si>
    <t>M-9635-256-BNI</t>
  </si>
  <si>
    <t>M-9635-320-BNI</t>
  </si>
  <si>
    <t>M-9367-96-PC</t>
  </si>
  <si>
    <t>M-9367-128-PC</t>
  </si>
  <si>
    <t>M-9367-160-PC</t>
  </si>
  <si>
    <t>M-9367-256-PC</t>
  </si>
  <si>
    <t>M-9367-96-BNI</t>
  </si>
  <si>
    <t>M-9367-128-BNI</t>
  </si>
  <si>
    <t>M-9367-160-BNI</t>
  </si>
  <si>
    <t>M-9367-256-BNI</t>
  </si>
  <si>
    <t>M-9781-128-HSS</t>
  </si>
  <si>
    <t>M-9781-160-HSS</t>
  </si>
  <si>
    <t>M-9781-192-HSS</t>
  </si>
  <si>
    <t>M-9781-224-HSS</t>
  </si>
  <si>
    <t>M-9781-320-HSS</t>
  </si>
  <si>
    <t>M-9440-40-SSS</t>
  </si>
  <si>
    <t>M-9440-96-HSS</t>
  </si>
  <si>
    <t>M-9440-128-HSS</t>
  </si>
  <si>
    <t>M-9440-192-HSS</t>
  </si>
  <si>
    <t>M-9440-256-HSS</t>
  </si>
  <si>
    <t>M-9440-320-HSS</t>
  </si>
  <si>
    <t>M-9440-416-HSS</t>
  </si>
  <si>
    <t>M-9440-480-HSS</t>
  </si>
  <si>
    <t>M-9440-544-HSS</t>
  </si>
  <si>
    <t>M-9440-640-HSS</t>
  </si>
  <si>
    <t>M-9440-768-HSS</t>
  </si>
  <si>
    <t>M-9501-PC</t>
  </si>
  <si>
    <t>M-9501-BNI</t>
  </si>
  <si>
    <t>M-9501-DBK</t>
  </si>
  <si>
    <t>M-9530-PC</t>
  </si>
  <si>
    <t>M-9530-BNI</t>
  </si>
  <si>
    <t>M-9530-DBK</t>
  </si>
  <si>
    <t>POWER LEAD</t>
  </si>
  <si>
    <t>Primary Lead 78" </t>
  </si>
  <si>
    <t>H.833.89.003</t>
  </si>
  <si>
    <t>DRIVERS</t>
  </si>
  <si>
    <t>20Watt 12V Constant</t>
  </si>
  <si>
    <t>H.833.74.960</t>
  </si>
  <si>
    <t>40Watt 12V Constant</t>
  </si>
  <si>
    <t>H.833.74.962</t>
  </si>
  <si>
    <t>60Watt 12V Constant</t>
  </si>
  <si>
    <t>H.833.74.964</t>
  </si>
  <si>
    <t>LEADS</t>
  </si>
  <si>
    <t xml:space="preserve">Ext. Lead, M/F 19" </t>
  </si>
  <si>
    <t>H.833.73.764</t>
  </si>
  <si>
    <t>Ext. Lead, M/F 39"</t>
  </si>
  <si>
    <t>H.833.73.765</t>
  </si>
  <si>
    <t>Ext. Lead, M/F 78"</t>
  </si>
  <si>
    <t>H.833.73.766</t>
  </si>
  <si>
    <t>DISTRIBUTORS</t>
  </si>
  <si>
    <t xml:space="preserve">6-Way Distrbutor 78" </t>
  </si>
  <si>
    <t>H.833.74.798</t>
  </si>
  <si>
    <t xml:space="preserve">4-way Ext. Lead 78"+59"+59"+59"x2 </t>
  </si>
  <si>
    <t>H.833.74.773</t>
  </si>
  <si>
    <t>LED PUCK LIGHTS</t>
  </si>
  <si>
    <t>H.833.72.092</t>
  </si>
  <si>
    <t>H.833.72.043</t>
  </si>
  <si>
    <t>SWITCH</t>
  </si>
  <si>
    <t xml:space="preserve">Push Switch 78"  </t>
  </si>
  <si>
    <t>H.833.89.108</t>
  </si>
  <si>
    <t>Concealed/Touch Switch 0" </t>
  </si>
  <si>
    <t>H.833.89.133</t>
  </si>
  <si>
    <t>Remote Switch 0" </t>
  </si>
  <si>
    <t>H.833.89.122</t>
  </si>
  <si>
    <t>6 Channel Remote Receiver 39" </t>
  </si>
  <si>
    <t>H.833.73.741</t>
  </si>
  <si>
    <t xml:space="preserve">Door Activation Switch </t>
  </si>
  <si>
    <t xml:space="preserve">Motion Switch </t>
  </si>
  <si>
    <t xml:space="preserve">Switch Housing </t>
  </si>
  <si>
    <t>SWITCH EXTENSION CABLE</t>
  </si>
  <si>
    <t>Switch Extension cable 78" </t>
  </si>
  <si>
    <t>H.833.89.067</t>
  </si>
  <si>
    <t>SWITCH ADAPTER CABLE</t>
  </si>
  <si>
    <t>Cable 39" </t>
  </si>
  <si>
    <t>H.833.89.141</t>
  </si>
  <si>
    <t>Cable 78" </t>
  </si>
  <si>
    <t>H.833.89.142</t>
  </si>
  <si>
    <t>LED STRIP LIGHT (can cut every 1")</t>
  </si>
  <si>
    <t>5M Roll, 3000K, Warm White, 20Watt </t>
  </si>
  <si>
    <t>H.833.73.510</t>
  </si>
  <si>
    <t>LED STRIP CONNECTORS (flexible)</t>
  </si>
  <si>
    <t>Strip/Strip Connector  2"  </t>
  </si>
  <si>
    <t>H.833.73.767</t>
  </si>
  <si>
    <t>Strip/Strip Connector  19"  </t>
  </si>
  <si>
    <t>H.833.73.768</t>
  </si>
  <si>
    <t>Strip/Strip Connector  39"  </t>
  </si>
  <si>
    <t>H.833.73.769</t>
  </si>
  <si>
    <t>Strip/Strip Connector  78" </t>
  </si>
  <si>
    <t>H.833.73.770</t>
  </si>
  <si>
    <t>Driver/Strip Connector 4"  </t>
  </si>
  <si>
    <t>H.833.73.734</t>
  </si>
  <si>
    <t>Driver/Strip Connector 78"  </t>
  </si>
  <si>
    <t>H.833.73.739</t>
  </si>
  <si>
    <t>LED STRIP SWITCH</t>
  </si>
  <si>
    <t>Aluminum Profile Dimmer 78" </t>
  </si>
  <si>
    <t>H.833.89.113 </t>
  </si>
  <si>
    <t>Aluminum Profile Motion 78" </t>
  </si>
  <si>
    <t>H.833.89.112</t>
  </si>
  <si>
    <t>ALUMINUM TRAY</t>
  </si>
  <si>
    <t>Square Surface Mount 98" - Frosted Diffusor</t>
  </si>
  <si>
    <t>H.833.72.842</t>
  </si>
  <si>
    <t>Corner Surface Mount 98" - Frosted Diffusor </t>
  </si>
  <si>
    <t>H.833.74.812</t>
  </si>
  <si>
    <t>Price per 
min. order</t>
  </si>
  <si>
    <t>Qty Order</t>
  </si>
  <si>
    <t>Garage Aluminum Legs 6"</t>
  </si>
  <si>
    <t>H.792.01.081</t>
  </si>
  <si>
    <t>Garage Aluminum Legs 9"</t>
  </si>
  <si>
    <t>H.792.01.082</t>
  </si>
  <si>
    <t>Rafix Installer Kit</t>
  </si>
  <si>
    <t>H.001.25.639</t>
  </si>
  <si>
    <t>Replacement Rafix Drill</t>
  </si>
  <si>
    <t>H.001.24.425</t>
  </si>
  <si>
    <t>Replacement Rafix Jig</t>
  </si>
  <si>
    <t>H.001.25.630</t>
  </si>
  <si>
    <t>Replacement Stop Ring</t>
  </si>
  <si>
    <t>H.001.42.693</t>
  </si>
  <si>
    <t>Replacement Rafix Drill Guage</t>
  </si>
  <si>
    <t>H.001.28.750</t>
  </si>
  <si>
    <t xml:space="preserve">Eco Drill Hinge Drilling </t>
  </si>
  <si>
    <t>5mm Drill Bits (10 pack)</t>
  </si>
  <si>
    <t>H.001.41.168</t>
  </si>
  <si>
    <t>Pozi Drive Driver Bit 2" (10 pack)</t>
  </si>
  <si>
    <t>H.006.37.285</t>
  </si>
  <si>
    <t>Line Boring Jig</t>
  </si>
  <si>
    <t>H.001.27.007</t>
  </si>
  <si>
    <t>Handle Drilling Jig</t>
  </si>
  <si>
    <t>H.001.35.001</t>
  </si>
  <si>
    <t>Centering Drill Bit Holder (Line Boring Tool)</t>
  </si>
  <si>
    <t>H.001.24.700</t>
  </si>
  <si>
    <t>Galaxy White</t>
  </si>
  <si>
    <t xml:space="preserve">White Ash </t>
  </si>
  <si>
    <t>Sandwood</t>
  </si>
  <si>
    <t>Hardrock Maple</t>
  </si>
  <si>
    <t>Euro -Galaxy White</t>
  </si>
  <si>
    <t>Wide 6" x 9.5" Height</t>
  </si>
  <si>
    <t>5-Piece Shaker - Galaxy White</t>
  </si>
  <si>
    <t>Brooklyn 2505 Stainless Steel - L-shape</t>
  </si>
  <si>
    <t>Ice Acid</t>
  </si>
  <si>
    <t>Guell BlueBerry</t>
  </si>
  <si>
    <t>Pearl Grey</t>
  </si>
  <si>
    <t>Wide 6" x 3.75" Height</t>
  </si>
  <si>
    <t>Quartz</t>
  </si>
  <si>
    <t>Sahara</t>
  </si>
  <si>
    <t>Bright White</t>
  </si>
  <si>
    <t>Warm White</t>
  </si>
  <si>
    <t>Magnolia</t>
  </si>
  <si>
    <t>Carbon</t>
  </si>
  <si>
    <t>Hacienda White</t>
  </si>
  <si>
    <t>Red</t>
  </si>
  <si>
    <t>Dark Olive</t>
  </si>
  <si>
    <t>Black</t>
  </si>
  <si>
    <t>Warm White 3D Edgebanding</t>
  </si>
  <si>
    <t>Sussex - Euro White</t>
  </si>
  <si>
    <t>Winterset - Euro White</t>
  </si>
  <si>
    <t>Landcaster - Euro White</t>
  </si>
  <si>
    <t>Landcaster V-Groove - Euro White</t>
  </si>
  <si>
    <t>Undermount Softclose Slide</t>
  </si>
  <si>
    <t>Soft Close Hinge</t>
  </si>
  <si>
    <t>Qty Min.</t>
  </si>
  <si>
    <t>Price per 
Min. order</t>
  </si>
  <si>
    <t xml:space="preserve">Min. Qty </t>
  </si>
  <si>
    <t>Price per 
Min. Order</t>
  </si>
  <si>
    <t>MINI LED Puck, 1 3/8",  Recessed 1.5W WW Chrome, 78"  </t>
  </si>
  <si>
    <t>LED Puck, 2.5", Recessed, 2.5W, WW, Chrome, 157"</t>
  </si>
  <si>
    <t xml:space="preserve">White </t>
  </si>
  <si>
    <t xml:space="preserve">Chocolate Apple - Chocolate Pear </t>
  </si>
  <si>
    <t>Hacienda Black - Linear Ash</t>
  </si>
  <si>
    <t>White Ash - Diva</t>
  </si>
  <si>
    <t>Sandwood - DriftWood 2</t>
  </si>
  <si>
    <t>Tobacco Halifax Oak - Nutmeg</t>
  </si>
  <si>
    <t>Bruciato - Cardamom</t>
  </si>
  <si>
    <t>Charred Formwood - Black (Not exact Match)</t>
  </si>
  <si>
    <t>Cam Covers</t>
  </si>
  <si>
    <t>Min. Qty</t>
  </si>
  <si>
    <t>Concrete Formwood - Fashion Grey (Not exact match)</t>
  </si>
  <si>
    <t>Round Covers</t>
  </si>
  <si>
    <t>DOOR LOCK</t>
  </si>
  <si>
    <t>Price per Min. order</t>
  </si>
  <si>
    <t>Sales Order Kits (Rolling Bag not included)</t>
  </si>
  <si>
    <t>Drawer Box (BB T1 1/4B 1/2R HandPull:Y)</t>
  </si>
  <si>
    <t>R-M311000</t>
  </si>
  <si>
    <t>SALES KIT</t>
  </si>
  <si>
    <t xml:space="preserve">W: 15" D:11.25" H:5.5" </t>
  </si>
  <si>
    <t>Pull-Out Laundry Hamper 24" (2 Bag) Chrome</t>
  </si>
  <si>
    <t>Tattoo Lead</t>
  </si>
  <si>
    <t>Cadiz Onyx</t>
  </si>
  <si>
    <t>LL Rombo 40 Nero Matt</t>
  </si>
  <si>
    <t>LL Leguan Silver</t>
  </si>
  <si>
    <t>Lava</t>
  </si>
  <si>
    <t>Wide 12" x 18.25" Height</t>
  </si>
  <si>
    <t>Lava HPL 38mm</t>
  </si>
  <si>
    <t>Black HPL  38mm</t>
  </si>
  <si>
    <t>Drawer Box (BB T1  W: 19.75" D:17.75" H:9")</t>
  </si>
  <si>
    <t xml:space="preserve"> HandPull:Y 1/4 B 1/2R</t>
  </si>
  <si>
    <t>Wide 3.25" x 6" Height (V.  Grain)</t>
  </si>
  <si>
    <t>Wide 9.125" x 12" Height (V. Gr.)</t>
  </si>
  <si>
    <t>Home Show Kit</t>
  </si>
  <si>
    <t>Filler Sticks</t>
  </si>
  <si>
    <t>Tools</t>
  </si>
  <si>
    <t>R-M230-0358</t>
  </si>
  <si>
    <t>R-M231-8226</t>
  </si>
  <si>
    <t>R-M231-8724</t>
  </si>
  <si>
    <t>Charrded Formwood</t>
  </si>
  <si>
    <t>Sandwood - DriftWood 3</t>
  </si>
  <si>
    <t>Panel Covers</t>
  </si>
  <si>
    <t>M-03-2415</t>
  </si>
  <si>
    <t>M-3619-32</t>
  </si>
  <si>
    <t>M-1655WH-32</t>
  </si>
  <si>
    <t>M-03-2229</t>
  </si>
  <si>
    <t>M-R20-3932</t>
  </si>
  <si>
    <t>M-071-2553</t>
  </si>
  <si>
    <t>M-045-3312</t>
  </si>
  <si>
    <t>M-045-3311</t>
  </si>
  <si>
    <t>M-045-3313</t>
  </si>
  <si>
    <t>Step Spacer</t>
  </si>
  <si>
    <t xml:space="preserve">Silicone White </t>
  </si>
  <si>
    <t>Silicone Translucent</t>
  </si>
  <si>
    <t>M-372-NJ35D65-12</t>
  </si>
  <si>
    <t>M-372-NJ35D65-14</t>
  </si>
  <si>
    <t>M-372-NJ35D65-18</t>
  </si>
  <si>
    <t>M-372-NJ35D65-20</t>
  </si>
  <si>
    <t>M-372-NJ35D65-22</t>
  </si>
  <si>
    <t>H.833.89.128</t>
  </si>
  <si>
    <t>H.833.89.129</t>
  </si>
  <si>
    <t>H.833.89.090</t>
  </si>
  <si>
    <t>Total</t>
  </si>
  <si>
    <t>Qty 
Min.</t>
  </si>
  <si>
    <t>Shipping Address:</t>
  </si>
  <si>
    <t>Name:</t>
  </si>
  <si>
    <t>Company Name:</t>
  </si>
  <si>
    <t>Date: (YY/DD/MM)</t>
  </si>
  <si>
    <t>Job Aids</t>
  </si>
  <si>
    <t>Hardware</t>
  </si>
  <si>
    <t>Closet Accessories</t>
  </si>
  <si>
    <t>Office Accessories</t>
  </si>
  <si>
    <t>Garage Accessories</t>
  </si>
  <si>
    <t>Hooks</t>
  </si>
  <si>
    <t>Electrical Components</t>
  </si>
  <si>
    <t>Round / Cam Covers</t>
  </si>
  <si>
    <t>Handles</t>
  </si>
  <si>
    <t>Qty  Min.
(CARDS)</t>
  </si>
  <si>
    <t xml:space="preserve">NOTE: THERE ARE 11 TABS AT THE BOTTOM OF THE SHEET FOR DIFFERENT PURCHASES.  
PLEASE CHECK ALL TABS </t>
  </si>
  <si>
    <t xml:space="preserve">NOTE: THERE ARE 11 TABS AT THE BOTTOM OF THE SHEET FOR DIFFERENT PURCHASES.  PLEASE CHECK ALL TABS </t>
  </si>
  <si>
    <t>R-M230-10874</t>
  </si>
  <si>
    <t>R-M230-0303</t>
  </si>
  <si>
    <t>R-M230-4048</t>
  </si>
  <si>
    <t>R-M230-0031</t>
  </si>
  <si>
    <t>R-M230-0149</t>
  </si>
  <si>
    <t>R-M230-11707</t>
  </si>
  <si>
    <t>R-M230-0174</t>
  </si>
  <si>
    <t>R-M230-0198</t>
  </si>
  <si>
    <t>R-M230-0144</t>
  </si>
  <si>
    <t>R-M230-0029</t>
  </si>
  <si>
    <t>R-M230-0152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</si>
</sst>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202020"/>
      <name val="Calibri"/>
      <family val="2"/>
      <scheme val="minor"/>
    </font>
    <font>
      <sz val="11"/>
      <color rgb="FF20202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NumberFormat="1" applyAlignment="1">
      <alignment horizontal="center"/>
    </xf>
    <xf numFmtId="2" fontId="0" fillId="0" borderId="0" xfId="0" applyNumberFormat="1"/>
    <xf numFmtId="2" fontId="0" fillId="2" borderId="0" xfId="0" applyNumberFormat="1" applyFill="1"/>
    <xf numFmtId="49" fontId="0" fillId="2" borderId="0" xfId="0" applyNumberFormat="1" applyFill="1"/>
    <xf numFmtId="0" fontId="3" fillId="0" borderId="0" xfId="0" applyFont="1"/>
    <xf numFmtId="2" fontId="0" fillId="0" borderId="1" xfId="0" applyNumberFormat="1" applyFont="1" applyFill="1" applyBorder="1"/>
    <xf numFmtId="49" fontId="0" fillId="0" borderId="1" xfId="0" applyNumberFormat="1" applyFont="1" applyFill="1" applyBorder="1"/>
    <xf numFmtId="0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49" fontId="0" fillId="2" borderId="1" xfId="0" applyNumberFormat="1" applyFill="1" applyBorder="1"/>
    <xf numFmtId="2" fontId="0" fillId="2" borderId="1" xfId="0" applyNumberFormat="1" applyFill="1" applyBorder="1" applyAlignment="1">
      <alignment horizontal="center" wrapText="1"/>
    </xf>
    <xf numFmtId="0" fontId="0" fillId="2" borderId="1" xfId="0" applyFill="1" applyBorder="1"/>
    <xf numFmtId="0" fontId="2" fillId="0" borderId="1" xfId="0" applyFont="1" applyBorder="1"/>
    <xf numFmtId="2" fontId="0" fillId="2" borderId="1" xfId="0" applyNumberFormat="1" applyFill="1" applyBorder="1" applyAlignment="1">
      <alignment wrapText="1"/>
    </xf>
    <xf numFmtId="2" fontId="0" fillId="0" borderId="1" xfId="0" applyNumberFormat="1" applyFont="1" applyBorder="1"/>
    <xf numFmtId="0" fontId="3" fillId="0" borderId="1" xfId="0" applyFont="1" applyBorder="1"/>
    <xf numFmtId="2" fontId="0" fillId="0" borderId="2" xfId="0" applyNumberFormat="1" applyFont="1" applyBorder="1"/>
    <xf numFmtId="2" fontId="0" fillId="0" borderId="3" xfId="0" applyNumberFormat="1" applyFont="1" applyBorder="1"/>
    <xf numFmtId="0" fontId="0" fillId="0" borderId="0" xfId="0" applyBorder="1"/>
    <xf numFmtId="2" fontId="0" fillId="0" borderId="0" xfId="0" applyNumberFormat="1" applyBorder="1"/>
    <xf numFmtId="2" fontId="0" fillId="0" borderId="4" xfId="0" applyNumberFormat="1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Fill="1" applyBorder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49" fontId="0" fillId="2" borderId="2" xfId="0" applyNumberFormat="1" applyFill="1" applyBorder="1"/>
    <xf numFmtId="2" fontId="0" fillId="2" borderId="2" xfId="0" applyNumberFormat="1" applyFill="1" applyBorder="1" applyAlignment="1">
      <alignment wrapText="1"/>
    </xf>
    <xf numFmtId="2" fontId="0" fillId="2" borderId="2" xfId="0" applyNumberFormat="1" applyFill="1" applyBorder="1" applyAlignment="1">
      <alignment horizontal="center" wrapText="1"/>
    </xf>
    <xf numFmtId="0" fontId="0" fillId="2" borderId="2" xfId="0" applyFill="1" applyBorder="1"/>
    <xf numFmtId="0" fontId="3" fillId="0" borderId="3" xfId="0" applyFont="1" applyBorder="1"/>
    <xf numFmtId="0" fontId="0" fillId="0" borderId="3" xfId="0" applyNumberFormat="1" applyBorder="1" applyAlignment="1">
      <alignment horizontal="center"/>
    </xf>
    <xf numFmtId="0" fontId="4" fillId="0" borderId="4" xfId="0" applyFont="1" applyBorder="1"/>
    <xf numFmtId="0" fontId="3" fillId="0" borderId="5" xfId="0" applyFont="1" applyBorder="1"/>
    <xf numFmtId="0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4" xfId="0" applyFont="1" applyBorder="1"/>
    <xf numFmtId="0" fontId="0" fillId="0" borderId="4" xfId="0" applyNumberFormat="1" applyBorder="1" applyAlignment="1">
      <alignment horizontal="center"/>
    </xf>
    <xf numFmtId="0" fontId="3" fillId="0" borderId="2" xfId="0" applyFont="1" applyBorder="1"/>
    <xf numFmtId="0" fontId="0" fillId="0" borderId="2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9" fontId="0" fillId="0" borderId="0" xfId="0" applyNumberFormat="1" applyBorder="1"/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9" xfId="0" applyNumberFormat="1" applyBorder="1"/>
    <xf numFmtId="0" fontId="0" fillId="0" borderId="9" xfId="0" applyBorder="1"/>
    <xf numFmtId="2" fontId="0" fillId="0" borderId="9" xfId="0" applyNumberFormat="1" applyFont="1" applyBorder="1"/>
    <xf numFmtId="49" fontId="0" fillId="0" borderId="9" xfId="0" applyNumberFormat="1" applyFill="1" applyBorder="1"/>
    <xf numFmtId="2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Fill="1" applyBorder="1"/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1" xfId="0" applyBorder="1"/>
    <xf numFmtId="2" fontId="0" fillId="0" borderId="11" xfId="0" applyNumberFormat="1" applyFont="1" applyBorder="1"/>
    <xf numFmtId="164" fontId="0" fillId="0" borderId="11" xfId="0" applyNumberFormat="1" applyBorder="1" applyAlignment="1">
      <alignment horizontal="center"/>
    </xf>
    <xf numFmtId="2" fontId="0" fillId="0" borderId="12" xfId="0" applyNumberFormat="1" applyFont="1" applyBorder="1"/>
    <xf numFmtId="2" fontId="0" fillId="0" borderId="13" xfId="0" applyNumberFormat="1" applyFont="1" applyBorder="1"/>
    <xf numFmtId="2" fontId="0" fillId="0" borderId="8" xfId="0" applyNumberFormat="1" applyFont="1" applyBorder="1"/>
    <xf numFmtId="0" fontId="0" fillId="0" borderId="6" xfId="0" applyBorder="1"/>
    <xf numFmtId="0" fontId="3" fillId="0" borderId="2" xfId="0" applyFont="1" applyFill="1" applyBorder="1"/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Protection="1"/>
    <xf numFmtId="164" fontId="0" fillId="0" borderId="0" xfId="0" applyNumberFormat="1" applyBorder="1" applyProtection="1"/>
    <xf numFmtId="164" fontId="0" fillId="0" borderId="0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 wrapText="1"/>
    </xf>
    <xf numFmtId="0" fontId="0" fillId="0" borderId="6" xfId="0" applyBorder="1" applyAlignment="1" applyProtection="1"/>
    <xf numFmtId="0" fontId="0" fillId="0" borderId="0" xfId="0" applyAlignment="1" applyProtection="1"/>
    <xf numFmtId="0" fontId="6" fillId="0" borderId="0" xfId="0" applyFont="1" applyAlignment="1" applyProtection="1">
      <alignment wrapText="1"/>
    </xf>
    <xf numFmtId="0" fontId="0" fillId="2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2" borderId="1" xfId="0" applyFill="1" applyBorder="1" applyAlignment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</xf>
    <xf numFmtId="44" fontId="0" fillId="0" borderId="0" xfId="1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164" fontId="0" fillId="0" borderId="3" xfId="0" applyNumberFormat="1" applyBorder="1" applyAlignment="1" applyProtection="1">
      <alignment horizontal="center"/>
    </xf>
    <xf numFmtId="0" fontId="2" fillId="0" borderId="3" xfId="0" applyFont="1" applyBorder="1"/>
    <xf numFmtId="0" fontId="0" fillId="0" borderId="1" xfId="0" applyFill="1" applyBorder="1" applyAlignment="1">
      <alignment vertical="center"/>
    </xf>
    <xf numFmtId="2" fontId="0" fillId="0" borderId="7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0" fontId="1" fillId="4" borderId="1" xfId="0" applyFont="1" applyFill="1" applyBorder="1" applyAlignment="1" applyProtection="1">
      <alignment horizontal="left" wrapText="1"/>
    </xf>
    <xf numFmtId="0" fontId="1" fillId="4" borderId="1" xfId="0" applyFont="1" applyFill="1" applyBorder="1" applyAlignment="1" applyProtection="1">
      <alignment horizontal="left"/>
    </xf>
    <xf numFmtId="2" fontId="0" fillId="0" borderId="14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0" xfId="0" applyFont="1" applyAlignment="1" applyProtection="1">
      <alignment horizontal="left" vertical="center" wrapText="1"/>
    </xf>
    <xf numFmtId="2" fontId="0" fillId="0" borderId="7" xfId="0" applyNumberFormat="1" applyFill="1" applyBorder="1" applyAlignment="1">
      <alignment horizontal="left"/>
    </xf>
    <xf numFmtId="2" fontId="0" fillId="0" borderId="8" xfId="0" applyNumberFormat="1" applyFill="1" applyBorder="1" applyAlignment="1">
      <alignment horizontal="left"/>
    </xf>
    <xf numFmtId="2" fontId="0" fillId="0" borderId="7" xfId="0" applyNumberFormat="1" applyFont="1" applyFill="1" applyBorder="1" applyAlignment="1">
      <alignment horizontal="left"/>
    </xf>
    <xf numFmtId="2" fontId="0" fillId="0" borderId="8" xfId="0" applyNumberFormat="1" applyFont="1" applyFill="1" applyBorder="1" applyAlignment="1">
      <alignment horizontal="left"/>
    </xf>
    <xf numFmtId="164" fontId="0" fillId="0" borderId="1" xfId="1" applyNumberFormat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>
      <alignment horizontal="left"/>
    </xf>
    <xf numFmtId="2" fontId="0" fillId="2" borderId="8" xfId="0" applyNumberFormat="1" applyFill="1" applyBorder="1" applyAlignment="1">
      <alignment horizontal="left"/>
    </xf>
    <xf numFmtId="2" fontId="0" fillId="0" borderId="7" xfId="0" applyNumberFormat="1" applyFont="1" applyBorder="1" applyAlignment="1">
      <alignment horizontal="left"/>
    </xf>
    <xf numFmtId="2" fontId="0" fillId="0" borderId="8" xfId="0" applyNumberFormat="1" applyFont="1" applyBorder="1" applyAlignment="1">
      <alignment horizontal="left"/>
    </xf>
    <xf numFmtId="2" fontId="1" fillId="0" borderId="4" xfId="0" applyNumberFormat="1" applyFont="1" applyBorder="1" applyAlignment="1">
      <alignment horizontal="left"/>
    </xf>
    <xf numFmtId="0" fontId="0" fillId="3" borderId="0" xfId="0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</xf>
    <xf numFmtId="2" fontId="0" fillId="0" borderId="7" xfId="0" applyNumberFormat="1" applyFont="1" applyBorder="1" applyAlignment="1"/>
    <xf numFmtId="2" fontId="0" fillId="0" borderId="8" xfId="0" applyNumberFormat="1" applyFont="1" applyBorder="1" applyAlignment="1"/>
    <xf numFmtId="0" fontId="0" fillId="3" borderId="6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>
      <alignment horizontal="left"/>
    </xf>
    <xf numFmtId="2" fontId="0" fillId="0" borderId="21" xfId="0" applyNumberFormat="1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0" fontId="0" fillId="3" borderId="0" xfId="0" applyFill="1" applyBorder="1" applyAlignment="1" applyProtection="1">
      <alignment horizontal="left"/>
      <protection locked="0"/>
    </xf>
    <xf numFmtId="2" fontId="0" fillId="0" borderId="21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1" fillId="0" borderId="7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2" fontId="0" fillId="2" borderId="14" xfId="0" applyNumberFormat="1" applyFill="1" applyBorder="1" applyAlignment="1">
      <alignment horizontal="left"/>
    </xf>
    <xf numFmtId="2" fontId="0" fillId="2" borderId="19" xfId="0" applyNumberFormat="1" applyFill="1" applyBorder="1" applyAlignment="1">
      <alignment horizontal="left"/>
    </xf>
    <xf numFmtId="2" fontId="0" fillId="2" borderId="15" xfId="0" applyNumberForma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3" borderId="0" xfId="0" applyFill="1" applyAlignment="1" applyProtection="1">
      <protection locked="0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2" fontId="0" fillId="0" borderId="16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2" fontId="0" fillId="2" borderId="17" xfId="0" applyNumberFormat="1" applyFill="1" applyBorder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0" fillId="0" borderId="16" xfId="0" applyNumberFormat="1" applyBorder="1" applyAlignment="1"/>
    <xf numFmtId="2" fontId="0" fillId="0" borderId="12" xfId="0" applyNumberFormat="1" applyBorder="1" applyAlignment="1"/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2" fontId="0" fillId="2" borderId="14" xfId="0" applyNumberFormat="1" applyFill="1" applyBorder="1" applyAlignment="1"/>
    <xf numFmtId="2" fontId="0" fillId="2" borderId="15" xfId="0" applyNumberFormat="1" applyFill="1" applyBorder="1" applyAlignment="1"/>
    <xf numFmtId="2" fontId="1" fillId="0" borderId="16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0" fontId="0" fillId="0" borderId="0" xfId="0" applyAlignment="1" applyProtection="1">
      <alignment horizontal="center"/>
    </xf>
    <xf numFmtId="2" fontId="1" fillId="0" borderId="17" xfId="0" applyNumberFormat="1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2" fontId="1" fillId="0" borderId="7" xfId="0" applyNumberFormat="1" applyFont="1" applyFill="1" applyBorder="1" applyAlignment="1">
      <alignment horizontal="left"/>
    </xf>
    <xf numFmtId="2" fontId="1" fillId="0" borderId="8" xfId="0" applyNumberFormat="1" applyFont="1" applyFill="1" applyBorder="1" applyAlignment="1">
      <alignment horizontal="left"/>
    </xf>
    <xf numFmtId="0" fontId="0" fillId="3" borderId="9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106680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35A5A232-5EB3-4004-8A9B-B8E7DAC5F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1620" y="0"/>
          <a:ext cx="1754506" cy="681763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342900</xdr:colOff>
      <xdr:row>0</xdr:row>
      <xdr:rowOff>0</xdr:rowOff>
    </xdr:from>
    <xdr:ext cx="1754506" cy="681763"/>
    <xdr:pic>
      <xdr:nvPicPr>
        <xdr:cNvPr id="2" name="Picture 1">
          <a:extLst>
            <a:ext uri="{FF2B5EF4-FFF2-40B4-BE49-F238E27FC236}">
              <a16:creationId xmlns:a16="http://schemas.microsoft.com/office/drawing/2014/main" id="{F9CA2679-30CE-431F-9E1E-387DE268B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4420" y="0"/>
          <a:ext cx="1754506" cy="681763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15240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C0499A5A-A1C4-498C-B644-BDE1E7F8B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360" y="0"/>
          <a:ext cx="1754506" cy="68176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502920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2AE81E85-2541-480A-A2FF-63C02D725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6340" y="0"/>
          <a:ext cx="1754506" cy="68176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137160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1E798694-17B2-4D69-A79D-37BB96118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0"/>
          <a:ext cx="1754506" cy="68176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373380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F99476C7-93F6-4877-916B-67BD95F68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3640" y="0"/>
          <a:ext cx="1754506" cy="68176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182880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E5EB9C15-BA14-4577-9C27-DA396189C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460" y="0"/>
          <a:ext cx="1754506" cy="68176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350520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610FA47B-B317-4C0B-9F62-A3FE9E545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7780" y="0"/>
          <a:ext cx="1754506" cy="68176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4BEA24A2-8686-48AC-99DA-14DC7BC60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3680" y="0"/>
          <a:ext cx="1754506" cy="681763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E2A759C5-D4B5-4750-9844-8ADB734F2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040" y="0"/>
          <a:ext cx="1754506" cy="681763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289560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295B146F-A5F3-49F3-A949-23F5DC549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820" y="0"/>
          <a:ext cx="1754506" cy="6817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0"/>
  <sheetViews>
    <sheetView tabSelected="1" workbookViewId="0">
      <pane ySplit="6" topLeftCell="A7" activePane="bottomLeft" state="frozen"/>
      <selection pane="bottomLeft" sqref="A1:C1"/>
    </sheetView>
  </sheetViews>
  <sheetFormatPr defaultRowHeight="14.4" x14ac:dyDescent="0.3"/>
  <cols>
    <col min="1" max="1" width="18.88671875" customWidth="1"/>
    <col min="2" max="2" width="26.6640625" customWidth="1"/>
    <col min="3" max="3" width="20.6640625" customWidth="1"/>
    <col min="4" max="4" width="5.5546875" customWidth="1"/>
    <col min="5" max="5" width="9.44140625" bestFit="1" customWidth="1"/>
    <col min="6" max="6" width="8.33203125" customWidth="1"/>
    <col min="8" max="29" width="0" hidden="1" customWidth="1"/>
  </cols>
  <sheetData>
    <row r="1" spans="1:28" ht="39" customHeight="1" x14ac:dyDescent="0.4">
      <c r="A1" s="122" t="s">
        <v>786</v>
      </c>
      <c r="B1" s="122"/>
      <c r="C1" s="122"/>
      <c r="D1" s="8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8" x14ac:dyDescent="0.3">
      <c r="A2" s="79" t="s">
        <v>784</v>
      </c>
      <c r="B2" s="129"/>
      <c r="C2" s="12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8" x14ac:dyDescent="0.3">
      <c r="A3" s="79" t="s">
        <v>783</v>
      </c>
      <c r="B3" s="129"/>
      <c r="C3" s="129"/>
      <c r="D3" s="87" t="s">
        <v>782</v>
      </c>
      <c r="E3" s="129"/>
      <c r="F3" s="129"/>
      <c r="G3" s="12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1:28" x14ac:dyDescent="0.3">
      <c r="A4" s="86" t="s">
        <v>781</v>
      </c>
      <c r="B4" s="130"/>
      <c r="C4" s="130"/>
      <c r="D4" s="130"/>
      <c r="E4" s="130"/>
      <c r="F4" s="130"/>
      <c r="G4" s="130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1:28" ht="33" customHeight="1" x14ac:dyDescent="0.3">
      <c r="A5" s="116" t="s">
        <v>795</v>
      </c>
      <c r="B5" s="117"/>
      <c r="C5" s="117"/>
      <c r="D5" s="117"/>
      <c r="E5" s="117"/>
      <c r="F5" s="117"/>
      <c r="G5" s="117"/>
      <c r="H5" s="117"/>
      <c r="I5" s="117"/>
      <c r="J5" s="117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32.4" customHeight="1" x14ac:dyDescent="0.3">
      <c r="A6" s="131" t="s">
        <v>167</v>
      </c>
      <c r="B6" s="132"/>
      <c r="C6" s="15" t="s">
        <v>168</v>
      </c>
      <c r="D6" s="19" t="s">
        <v>712</v>
      </c>
      <c r="E6" s="16" t="s">
        <v>713</v>
      </c>
      <c r="F6" s="17" t="s">
        <v>657</v>
      </c>
      <c r="G6" s="89" t="s">
        <v>779</v>
      </c>
    </row>
    <row r="7" spans="1:28" x14ac:dyDescent="0.3">
      <c r="A7" s="125" t="s">
        <v>0</v>
      </c>
      <c r="B7" s="126"/>
      <c r="C7" s="7" t="s">
        <v>1</v>
      </c>
      <c r="D7" s="8">
        <v>20</v>
      </c>
      <c r="E7" s="31">
        <v>174.42</v>
      </c>
      <c r="F7" s="77">
        <v>0</v>
      </c>
      <c r="G7" s="82">
        <f t="shared" ref="G7:G38" si="0">(E7/D7)*F7</f>
        <v>0</v>
      </c>
      <c r="I7">
        <v>0</v>
      </c>
      <c r="J7">
        <v>20</v>
      </c>
      <c r="K7">
        <v>40</v>
      </c>
      <c r="L7">
        <v>60</v>
      </c>
      <c r="M7">
        <v>80</v>
      </c>
      <c r="N7">
        <v>100</v>
      </c>
      <c r="O7">
        <v>120</v>
      </c>
      <c r="P7">
        <v>140</v>
      </c>
      <c r="Q7">
        <v>160</v>
      </c>
      <c r="R7">
        <v>180</v>
      </c>
      <c r="S7">
        <v>200</v>
      </c>
      <c r="T7">
        <v>220</v>
      </c>
      <c r="U7">
        <v>240</v>
      </c>
      <c r="V7">
        <v>260</v>
      </c>
      <c r="W7">
        <v>280</v>
      </c>
      <c r="X7">
        <v>300</v>
      </c>
      <c r="Y7">
        <v>320</v>
      </c>
      <c r="Z7">
        <v>340</v>
      </c>
      <c r="AA7">
        <v>360</v>
      </c>
      <c r="AB7">
        <v>380</v>
      </c>
    </row>
    <row r="8" spans="1:28" x14ac:dyDescent="0.3">
      <c r="A8" s="125" t="s">
        <v>2</v>
      </c>
      <c r="B8" s="126"/>
      <c r="C8" s="7" t="s">
        <v>3</v>
      </c>
      <c r="D8" s="8">
        <v>20</v>
      </c>
      <c r="E8" s="31">
        <v>72.63</v>
      </c>
      <c r="F8" s="77">
        <v>0</v>
      </c>
      <c r="G8" s="82">
        <f t="shared" si="0"/>
        <v>0</v>
      </c>
    </row>
    <row r="9" spans="1:28" x14ac:dyDescent="0.3">
      <c r="A9" s="125" t="s">
        <v>4</v>
      </c>
      <c r="B9" s="126"/>
      <c r="C9" s="7" t="s">
        <v>5</v>
      </c>
      <c r="D9" s="8">
        <v>20</v>
      </c>
      <c r="E9" s="31">
        <v>83.160000000000011</v>
      </c>
      <c r="F9" s="77">
        <v>0</v>
      </c>
      <c r="G9" s="82">
        <f t="shared" si="0"/>
        <v>0</v>
      </c>
    </row>
    <row r="10" spans="1:28" x14ac:dyDescent="0.3">
      <c r="A10" s="125" t="s">
        <v>6</v>
      </c>
      <c r="B10" s="126"/>
      <c r="C10" s="7" t="s">
        <v>7</v>
      </c>
      <c r="D10" s="8">
        <v>100</v>
      </c>
      <c r="E10" s="31">
        <v>228.15</v>
      </c>
      <c r="F10" s="77">
        <v>0</v>
      </c>
      <c r="G10" s="82">
        <f t="shared" si="0"/>
        <v>0</v>
      </c>
      <c r="I10">
        <v>0</v>
      </c>
      <c r="J10">
        <v>100</v>
      </c>
      <c r="K10">
        <v>200</v>
      </c>
      <c r="L10">
        <v>300</v>
      </c>
      <c r="M10">
        <v>400</v>
      </c>
      <c r="N10">
        <v>500</v>
      </c>
      <c r="O10">
        <v>600</v>
      </c>
      <c r="P10">
        <v>700</v>
      </c>
      <c r="Q10">
        <v>800</v>
      </c>
      <c r="R10">
        <v>900</v>
      </c>
      <c r="S10">
        <v>1000</v>
      </c>
      <c r="T10">
        <v>1100</v>
      </c>
      <c r="U10">
        <v>1200</v>
      </c>
      <c r="V10">
        <v>1300</v>
      </c>
      <c r="W10">
        <v>1400</v>
      </c>
      <c r="X10">
        <v>1500</v>
      </c>
      <c r="Y10">
        <v>1600</v>
      </c>
      <c r="Z10">
        <v>1700</v>
      </c>
      <c r="AA10">
        <v>1800</v>
      </c>
      <c r="AB10">
        <v>1900</v>
      </c>
    </row>
    <row r="11" spans="1:28" x14ac:dyDescent="0.3">
      <c r="A11" s="125" t="s">
        <v>8</v>
      </c>
      <c r="B11" s="126"/>
      <c r="C11" s="7" t="s">
        <v>9</v>
      </c>
      <c r="D11" s="8">
        <v>100</v>
      </c>
      <c r="E11" s="31">
        <v>228.15</v>
      </c>
      <c r="F11" s="77">
        <v>0</v>
      </c>
      <c r="G11" s="82">
        <f t="shared" si="0"/>
        <v>0</v>
      </c>
    </row>
    <row r="12" spans="1:28" x14ac:dyDescent="0.3">
      <c r="A12" s="125" t="s">
        <v>10</v>
      </c>
      <c r="B12" s="126"/>
      <c r="C12" s="7" t="s">
        <v>11</v>
      </c>
      <c r="D12" s="8">
        <v>100</v>
      </c>
      <c r="E12" s="31">
        <v>29.700000000000003</v>
      </c>
      <c r="F12" s="77">
        <v>0</v>
      </c>
      <c r="G12" s="82">
        <f t="shared" si="0"/>
        <v>0</v>
      </c>
    </row>
    <row r="13" spans="1:28" x14ac:dyDescent="0.3">
      <c r="A13" s="125" t="s">
        <v>12</v>
      </c>
      <c r="B13" s="126"/>
      <c r="C13" s="7" t="s">
        <v>13</v>
      </c>
      <c r="D13" s="8">
        <v>100</v>
      </c>
      <c r="E13" s="31">
        <v>29.700000000000003</v>
      </c>
      <c r="F13" s="77">
        <v>0</v>
      </c>
      <c r="G13" s="82">
        <f t="shared" si="0"/>
        <v>0</v>
      </c>
    </row>
    <row r="14" spans="1:28" x14ac:dyDescent="0.3">
      <c r="A14" s="125" t="s">
        <v>14</v>
      </c>
      <c r="B14" s="126"/>
      <c r="C14" s="10" t="s">
        <v>15</v>
      </c>
      <c r="D14" s="8">
        <v>100</v>
      </c>
      <c r="E14" s="31">
        <v>29.700000000000003</v>
      </c>
      <c r="F14" s="77">
        <v>0</v>
      </c>
      <c r="G14" s="82">
        <f t="shared" si="0"/>
        <v>0</v>
      </c>
    </row>
    <row r="15" spans="1:28" x14ac:dyDescent="0.3">
      <c r="A15" s="125" t="s">
        <v>16</v>
      </c>
      <c r="B15" s="126"/>
      <c r="C15" s="7" t="s">
        <v>17</v>
      </c>
      <c r="D15" s="8">
        <v>100</v>
      </c>
      <c r="E15" s="31">
        <v>29.700000000000003</v>
      </c>
      <c r="F15" s="77">
        <v>0</v>
      </c>
      <c r="G15" s="82">
        <f t="shared" si="0"/>
        <v>0</v>
      </c>
    </row>
    <row r="16" spans="1:28" x14ac:dyDescent="0.3">
      <c r="A16" s="114" t="s">
        <v>18</v>
      </c>
      <c r="B16" s="115"/>
      <c r="C16" s="7" t="s">
        <v>19</v>
      </c>
      <c r="D16" s="8">
        <v>10</v>
      </c>
      <c r="E16" s="31">
        <v>80.595000000000013</v>
      </c>
      <c r="F16" s="77">
        <v>0</v>
      </c>
      <c r="G16" s="82">
        <f t="shared" si="0"/>
        <v>0</v>
      </c>
      <c r="I16">
        <v>0</v>
      </c>
      <c r="J16">
        <v>10</v>
      </c>
      <c r="K16">
        <v>20</v>
      </c>
      <c r="L16">
        <v>30</v>
      </c>
      <c r="M16">
        <v>40</v>
      </c>
      <c r="N16">
        <v>50</v>
      </c>
      <c r="O16">
        <v>60</v>
      </c>
      <c r="P16">
        <v>70</v>
      </c>
      <c r="Q16">
        <v>80</v>
      </c>
      <c r="R16">
        <v>90</v>
      </c>
      <c r="S16">
        <v>100</v>
      </c>
      <c r="T16">
        <v>110</v>
      </c>
      <c r="U16">
        <v>120</v>
      </c>
      <c r="V16">
        <v>130</v>
      </c>
      <c r="W16">
        <v>140</v>
      </c>
      <c r="X16">
        <v>150</v>
      </c>
      <c r="Y16">
        <v>160</v>
      </c>
      <c r="Z16">
        <v>170</v>
      </c>
      <c r="AA16">
        <v>180</v>
      </c>
      <c r="AB16">
        <v>190</v>
      </c>
    </row>
    <row r="17" spans="1:28" x14ac:dyDescent="0.3">
      <c r="A17" s="125" t="s">
        <v>20</v>
      </c>
      <c r="B17" s="126"/>
      <c r="C17" s="11" t="s">
        <v>21</v>
      </c>
      <c r="D17" s="8">
        <v>10</v>
      </c>
      <c r="E17" s="31">
        <v>203.24250000000004</v>
      </c>
      <c r="F17" s="77">
        <v>0</v>
      </c>
      <c r="G17" s="82">
        <f t="shared" si="0"/>
        <v>0</v>
      </c>
    </row>
    <row r="18" spans="1:28" x14ac:dyDescent="0.3">
      <c r="A18" s="125" t="s">
        <v>22</v>
      </c>
      <c r="B18" s="126"/>
      <c r="C18" s="7" t="s">
        <v>23</v>
      </c>
      <c r="D18" s="8">
        <v>10</v>
      </c>
      <c r="E18" s="31">
        <v>210.19499999999999</v>
      </c>
      <c r="F18" s="77">
        <v>0</v>
      </c>
      <c r="G18" s="82">
        <f t="shared" si="0"/>
        <v>0</v>
      </c>
    </row>
    <row r="19" spans="1:28" x14ac:dyDescent="0.3">
      <c r="A19" s="125" t="s">
        <v>24</v>
      </c>
      <c r="B19" s="126"/>
      <c r="C19" s="7" t="s">
        <v>25</v>
      </c>
      <c r="D19" s="8">
        <v>10</v>
      </c>
      <c r="E19" s="31">
        <v>243.89100000000002</v>
      </c>
      <c r="F19" s="77">
        <v>0</v>
      </c>
      <c r="G19" s="82">
        <f t="shared" si="0"/>
        <v>0</v>
      </c>
    </row>
    <row r="20" spans="1:28" x14ac:dyDescent="0.3">
      <c r="A20" s="125" t="s">
        <v>26</v>
      </c>
      <c r="B20" s="126"/>
      <c r="C20" s="7" t="s">
        <v>27</v>
      </c>
      <c r="D20" s="8">
        <v>10</v>
      </c>
      <c r="E20" s="31">
        <v>220.52250000000001</v>
      </c>
      <c r="F20" s="77">
        <v>0</v>
      </c>
      <c r="G20" s="82">
        <f t="shared" si="0"/>
        <v>0</v>
      </c>
    </row>
    <row r="21" spans="1:28" x14ac:dyDescent="0.3">
      <c r="A21" s="125" t="s">
        <v>28</v>
      </c>
      <c r="B21" s="126"/>
      <c r="C21" s="7" t="s">
        <v>29</v>
      </c>
      <c r="D21" s="8">
        <v>1</v>
      </c>
      <c r="E21" s="31">
        <v>40.756500000000003</v>
      </c>
      <c r="F21" s="77">
        <v>0</v>
      </c>
      <c r="G21" s="82">
        <f t="shared" si="0"/>
        <v>0</v>
      </c>
      <c r="I21">
        <v>0</v>
      </c>
      <c r="J21">
        <v>1</v>
      </c>
      <c r="K21">
        <v>2</v>
      </c>
      <c r="L21">
        <v>3</v>
      </c>
      <c r="M21">
        <v>4</v>
      </c>
      <c r="N21">
        <v>5</v>
      </c>
      <c r="O21">
        <v>6</v>
      </c>
      <c r="P21">
        <v>7</v>
      </c>
      <c r="Q21">
        <v>8</v>
      </c>
      <c r="R21">
        <v>9</v>
      </c>
      <c r="S21">
        <v>10</v>
      </c>
      <c r="T21">
        <v>11</v>
      </c>
      <c r="U21">
        <v>12</v>
      </c>
      <c r="V21">
        <v>13</v>
      </c>
      <c r="W21">
        <v>14</v>
      </c>
      <c r="X21">
        <v>15</v>
      </c>
      <c r="Y21">
        <v>16</v>
      </c>
      <c r="Z21">
        <v>17</v>
      </c>
      <c r="AA21">
        <v>18</v>
      </c>
      <c r="AB21">
        <v>19</v>
      </c>
    </row>
    <row r="22" spans="1:28" x14ac:dyDescent="0.3">
      <c r="A22" s="125" t="s">
        <v>30</v>
      </c>
      <c r="B22" s="126"/>
      <c r="C22" s="7" t="s">
        <v>31</v>
      </c>
      <c r="D22" s="8">
        <v>1</v>
      </c>
      <c r="E22" s="31">
        <v>49.747500000000002</v>
      </c>
      <c r="F22" s="77">
        <v>0</v>
      </c>
      <c r="G22" s="82">
        <f t="shared" si="0"/>
        <v>0</v>
      </c>
    </row>
    <row r="23" spans="1:28" x14ac:dyDescent="0.3">
      <c r="A23" s="125" t="s">
        <v>32</v>
      </c>
      <c r="B23" s="126"/>
      <c r="C23" s="7" t="s">
        <v>33</v>
      </c>
      <c r="D23" s="8">
        <v>1</v>
      </c>
      <c r="E23" s="31">
        <v>49.747500000000002</v>
      </c>
      <c r="F23" s="77">
        <v>0</v>
      </c>
      <c r="G23" s="82">
        <f t="shared" si="0"/>
        <v>0</v>
      </c>
    </row>
    <row r="24" spans="1:28" x14ac:dyDescent="0.3">
      <c r="A24" s="125" t="s">
        <v>34</v>
      </c>
      <c r="B24" s="126"/>
      <c r="C24" s="7" t="s">
        <v>35</v>
      </c>
      <c r="D24" s="8">
        <v>1</v>
      </c>
      <c r="E24" s="31">
        <v>49.747500000000002</v>
      </c>
      <c r="F24" s="77">
        <v>0</v>
      </c>
      <c r="G24" s="82">
        <f t="shared" si="0"/>
        <v>0</v>
      </c>
    </row>
    <row r="25" spans="1:28" x14ac:dyDescent="0.3">
      <c r="A25" s="125" t="s">
        <v>36</v>
      </c>
      <c r="B25" s="126"/>
      <c r="C25" s="11" t="s">
        <v>37</v>
      </c>
      <c r="D25" s="8">
        <v>1</v>
      </c>
      <c r="E25" s="31">
        <v>49.747500000000002</v>
      </c>
      <c r="F25" s="77">
        <v>0</v>
      </c>
      <c r="G25" s="82">
        <f t="shared" si="0"/>
        <v>0</v>
      </c>
    </row>
    <row r="26" spans="1:28" x14ac:dyDescent="0.3">
      <c r="A26" s="114" t="s">
        <v>38</v>
      </c>
      <c r="B26" s="115"/>
      <c r="C26" s="7" t="s">
        <v>39</v>
      </c>
      <c r="D26" s="8">
        <v>100</v>
      </c>
      <c r="E26" s="31">
        <v>47.25</v>
      </c>
      <c r="F26" s="77">
        <v>0</v>
      </c>
      <c r="G26" s="82">
        <f t="shared" si="0"/>
        <v>0</v>
      </c>
    </row>
    <row r="27" spans="1:28" x14ac:dyDescent="0.3">
      <c r="A27" s="114" t="s">
        <v>40</v>
      </c>
      <c r="B27" s="115"/>
      <c r="C27" s="11" t="s">
        <v>41</v>
      </c>
      <c r="D27" s="12">
        <v>10</v>
      </c>
      <c r="E27" s="31">
        <v>41.715000000000003</v>
      </c>
      <c r="F27" s="77">
        <v>0</v>
      </c>
      <c r="G27" s="82">
        <f t="shared" si="0"/>
        <v>0</v>
      </c>
    </row>
    <row r="28" spans="1:28" x14ac:dyDescent="0.3">
      <c r="A28" s="114" t="s">
        <v>42</v>
      </c>
      <c r="B28" s="115"/>
      <c r="C28" s="11" t="s">
        <v>43</v>
      </c>
      <c r="D28" s="12">
        <v>10</v>
      </c>
      <c r="E28" s="31">
        <v>41.715000000000003</v>
      </c>
      <c r="F28" s="77">
        <v>0</v>
      </c>
      <c r="G28" s="82">
        <f t="shared" si="0"/>
        <v>0</v>
      </c>
    </row>
    <row r="29" spans="1:28" x14ac:dyDescent="0.3">
      <c r="A29" s="114" t="s">
        <v>44</v>
      </c>
      <c r="B29" s="115"/>
      <c r="C29" s="11" t="s">
        <v>45</v>
      </c>
      <c r="D29" s="12">
        <v>10</v>
      </c>
      <c r="E29" s="31">
        <v>42.660000000000004</v>
      </c>
      <c r="F29" s="77">
        <v>0</v>
      </c>
      <c r="G29" s="82">
        <f t="shared" si="0"/>
        <v>0</v>
      </c>
    </row>
    <row r="30" spans="1:28" x14ac:dyDescent="0.3">
      <c r="A30" s="114" t="s">
        <v>46</v>
      </c>
      <c r="B30" s="115"/>
      <c r="C30" s="11" t="s">
        <v>47</v>
      </c>
      <c r="D30" s="12">
        <v>10</v>
      </c>
      <c r="E30" s="31">
        <v>46.845000000000006</v>
      </c>
      <c r="F30" s="77">
        <v>0</v>
      </c>
      <c r="G30" s="82">
        <f t="shared" si="0"/>
        <v>0</v>
      </c>
    </row>
    <row r="31" spans="1:28" x14ac:dyDescent="0.3">
      <c r="A31" s="114" t="s">
        <v>48</v>
      </c>
      <c r="B31" s="115"/>
      <c r="C31" s="7" t="s">
        <v>49</v>
      </c>
      <c r="D31" s="8">
        <v>5</v>
      </c>
      <c r="E31" s="31">
        <v>8.7075000000000014</v>
      </c>
      <c r="F31" s="77">
        <v>0</v>
      </c>
      <c r="G31" s="82">
        <f t="shared" si="0"/>
        <v>0</v>
      </c>
      <c r="I31">
        <v>0</v>
      </c>
      <c r="J31">
        <v>5</v>
      </c>
      <c r="K31">
        <v>10</v>
      </c>
      <c r="L31">
        <v>15</v>
      </c>
      <c r="M31">
        <v>20</v>
      </c>
      <c r="N31">
        <v>25</v>
      </c>
      <c r="O31">
        <v>30</v>
      </c>
      <c r="P31">
        <v>35</v>
      </c>
      <c r="Q31">
        <v>40</v>
      </c>
      <c r="R31">
        <v>45</v>
      </c>
      <c r="S31">
        <v>50</v>
      </c>
      <c r="T31">
        <v>55</v>
      </c>
      <c r="U31">
        <v>60</v>
      </c>
      <c r="V31">
        <v>65</v>
      </c>
      <c r="W31">
        <v>70</v>
      </c>
      <c r="X31">
        <v>75</v>
      </c>
      <c r="Y31">
        <v>80</v>
      </c>
      <c r="Z31">
        <v>85</v>
      </c>
      <c r="AA31">
        <v>90</v>
      </c>
      <c r="AB31">
        <v>95</v>
      </c>
    </row>
    <row r="32" spans="1:28" x14ac:dyDescent="0.3">
      <c r="A32" s="114" t="s">
        <v>50</v>
      </c>
      <c r="B32" s="115"/>
      <c r="C32" s="11" t="s">
        <v>51</v>
      </c>
      <c r="D32" s="12">
        <v>5</v>
      </c>
      <c r="E32" s="31">
        <v>20.52</v>
      </c>
      <c r="F32" s="77">
        <v>0</v>
      </c>
      <c r="G32" s="82">
        <f t="shared" si="0"/>
        <v>0</v>
      </c>
    </row>
    <row r="33" spans="1:26" x14ac:dyDescent="0.3">
      <c r="A33" s="114" t="s">
        <v>52</v>
      </c>
      <c r="B33" s="115"/>
      <c r="C33" s="11" t="s">
        <v>53</v>
      </c>
      <c r="D33" s="12">
        <v>5</v>
      </c>
      <c r="E33" s="31">
        <v>19.372500000000002</v>
      </c>
      <c r="F33" s="77">
        <v>0</v>
      </c>
      <c r="G33" s="82">
        <f t="shared" si="0"/>
        <v>0</v>
      </c>
    </row>
    <row r="34" spans="1:26" x14ac:dyDescent="0.3">
      <c r="A34" s="114" t="s">
        <v>54</v>
      </c>
      <c r="B34" s="115"/>
      <c r="C34" s="11" t="s">
        <v>55</v>
      </c>
      <c r="D34" s="12">
        <v>5</v>
      </c>
      <c r="E34" s="31">
        <v>20.385000000000002</v>
      </c>
      <c r="F34" s="77">
        <v>0</v>
      </c>
      <c r="G34" s="82">
        <f t="shared" si="0"/>
        <v>0</v>
      </c>
    </row>
    <row r="35" spans="1:26" x14ac:dyDescent="0.3">
      <c r="A35" s="114" t="s">
        <v>56</v>
      </c>
      <c r="B35" s="115"/>
      <c r="C35" s="11" t="s">
        <v>57</v>
      </c>
      <c r="D35" s="12">
        <v>5</v>
      </c>
      <c r="E35" s="31">
        <v>22.2075</v>
      </c>
      <c r="F35" s="77">
        <v>0</v>
      </c>
      <c r="G35" s="82">
        <f t="shared" si="0"/>
        <v>0</v>
      </c>
    </row>
    <row r="36" spans="1:26" x14ac:dyDescent="0.3">
      <c r="A36" s="114" t="s">
        <v>58</v>
      </c>
      <c r="B36" s="115"/>
      <c r="C36" s="7" t="s">
        <v>759</v>
      </c>
      <c r="D36" s="8">
        <v>1000</v>
      </c>
      <c r="E36" s="31">
        <v>27</v>
      </c>
      <c r="F36" s="77">
        <v>0</v>
      </c>
      <c r="G36" s="82">
        <f t="shared" si="0"/>
        <v>0</v>
      </c>
      <c r="I36">
        <v>0</v>
      </c>
      <c r="J36">
        <v>1000</v>
      </c>
      <c r="K36">
        <v>2000</v>
      </c>
      <c r="L36">
        <v>3000</v>
      </c>
      <c r="M36">
        <v>4000</v>
      </c>
      <c r="N36">
        <v>5000</v>
      </c>
      <c r="O36">
        <v>6000</v>
      </c>
      <c r="P36">
        <v>7000</v>
      </c>
      <c r="Q36">
        <v>8000</v>
      </c>
      <c r="R36">
        <v>9000</v>
      </c>
      <c r="S36">
        <v>10000</v>
      </c>
      <c r="T36">
        <v>11000</v>
      </c>
      <c r="U36">
        <v>12000</v>
      </c>
      <c r="V36">
        <v>13000</v>
      </c>
      <c r="W36">
        <v>14000</v>
      </c>
      <c r="X36">
        <v>15000</v>
      </c>
      <c r="Y36">
        <v>16000</v>
      </c>
      <c r="Z36">
        <v>17000</v>
      </c>
    </row>
    <row r="37" spans="1:26" x14ac:dyDescent="0.3">
      <c r="A37" s="114" t="s">
        <v>59</v>
      </c>
      <c r="B37" s="115"/>
      <c r="C37" s="7" t="s">
        <v>60</v>
      </c>
      <c r="D37" s="8">
        <v>1000</v>
      </c>
      <c r="E37" s="31">
        <v>29.700000000000003</v>
      </c>
      <c r="F37" s="77">
        <v>0</v>
      </c>
      <c r="G37" s="82">
        <f t="shared" si="0"/>
        <v>0</v>
      </c>
    </row>
    <row r="38" spans="1:26" x14ac:dyDescent="0.3">
      <c r="A38" s="114" t="s">
        <v>61</v>
      </c>
      <c r="B38" s="115"/>
      <c r="C38" s="7" t="s">
        <v>62</v>
      </c>
      <c r="D38" s="8">
        <v>1000</v>
      </c>
      <c r="E38" s="31">
        <v>13.824000000000002</v>
      </c>
      <c r="F38" s="77">
        <v>0</v>
      </c>
      <c r="G38" s="82">
        <f t="shared" si="0"/>
        <v>0</v>
      </c>
    </row>
    <row r="39" spans="1:26" x14ac:dyDescent="0.3">
      <c r="A39" s="114" t="s">
        <v>63</v>
      </c>
      <c r="B39" s="115"/>
      <c r="C39" s="7" t="s">
        <v>64</v>
      </c>
      <c r="D39" s="8">
        <v>1000</v>
      </c>
      <c r="E39" s="31">
        <v>16.875</v>
      </c>
      <c r="F39" s="77">
        <v>0</v>
      </c>
      <c r="G39" s="82">
        <f t="shared" ref="G39:G70" si="1">(E39/D39)*F39</f>
        <v>0</v>
      </c>
    </row>
    <row r="40" spans="1:26" x14ac:dyDescent="0.3">
      <c r="A40" s="114" t="s">
        <v>65</v>
      </c>
      <c r="B40" s="115"/>
      <c r="C40" s="7" t="s">
        <v>66</v>
      </c>
      <c r="D40" s="8">
        <v>1000</v>
      </c>
      <c r="E40" s="31">
        <v>18.603000000000002</v>
      </c>
      <c r="F40" s="77">
        <v>0</v>
      </c>
      <c r="G40" s="82">
        <f t="shared" si="1"/>
        <v>0</v>
      </c>
    </row>
    <row r="41" spans="1:26" x14ac:dyDescent="0.3">
      <c r="A41" s="114" t="s">
        <v>67</v>
      </c>
      <c r="B41" s="115"/>
      <c r="C41" s="7" t="s">
        <v>68</v>
      </c>
      <c r="D41" s="8">
        <v>1000</v>
      </c>
      <c r="E41" s="31">
        <v>29.092500000000001</v>
      </c>
      <c r="F41" s="77">
        <v>0</v>
      </c>
      <c r="G41" s="82">
        <f t="shared" si="1"/>
        <v>0</v>
      </c>
    </row>
    <row r="42" spans="1:26" x14ac:dyDescent="0.3">
      <c r="A42" s="114" t="s">
        <v>69</v>
      </c>
      <c r="B42" s="115"/>
      <c r="C42" s="7" t="s">
        <v>70</v>
      </c>
      <c r="D42" s="8">
        <v>1000</v>
      </c>
      <c r="E42" s="31">
        <v>60.750000000000007</v>
      </c>
      <c r="F42" s="77">
        <v>0</v>
      </c>
      <c r="G42" s="82">
        <f t="shared" si="1"/>
        <v>0</v>
      </c>
    </row>
    <row r="43" spans="1:26" x14ac:dyDescent="0.3">
      <c r="A43" s="114" t="s">
        <v>71</v>
      </c>
      <c r="B43" s="115"/>
      <c r="C43" s="7" t="s">
        <v>72</v>
      </c>
      <c r="D43" s="8">
        <v>1000</v>
      </c>
      <c r="E43" s="31">
        <v>20.978999999999999</v>
      </c>
      <c r="F43" s="77">
        <v>0</v>
      </c>
      <c r="G43" s="82">
        <f t="shared" si="1"/>
        <v>0</v>
      </c>
    </row>
    <row r="44" spans="1:26" x14ac:dyDescent="0.3">
      <c r="A44" s="114" t="s">
        <v>73</v>
      </c>
      <c r="B44" s="115"/>
      <c r="C44" s="7" t="s">
        <v>74</v>
      </c>
      <c r="D44" s="8">
        <v>1000</v>
      </c>
      <c r="E44" s="31">
        <v>71.550000000000011</v>
      </c>
      <c r="F44" s="77">
        <v>0</v>
      </c>
      <c r="G44" s="82">
        <f t="shared" si="1"/>
        <v>0</v>
      </c>
    </row>
    <row r="45" spans="1:26" x14ac:dyDescent="0.3">
      <c r="A45" s="114" t="s">
        <v>75</v>
      </c>
      <c r="B45" s="115"/>
      <c r="C45" s="7" t="s">
        <v>76</v>
      </c>
      <c r="D45" s="8">
        <v>200</v>
      </c>
      <c r="E45" s="31">
        <v>13.041</v>
      </c>
      <c r="F45" s="77">
        <v>0</v>
      </c>
      <c r="G45" s="82">
        <f t="shared" si="1"/>
        <v>0</v>
      </c>
      <c r="I45">
        <v>0</v>
      </c>
      <c r="J45">
        <v>200</v>
      </c>
      <c r="K45">
        <v>400</v>
      </c>
      <c r="L45">
        <v>600</v>
      </c>
      <c r="M45">
        <v>800</v>
      </c>
      <c r="N45">
        <v>1000</v>
      </c>
      <c r="O45">
        <v>1200</v>
      </c>
      <c r="P45">
        <v>1400</v>
      </c>
      <c r="Q45">
        <v>1600</v>
      </c>
      <c r="R45">
        <v>1800</v>
      </c>
      <c r="S45">
        <v>2000</v>
      </c>
    </row>
    <row r="46" spans="1:26" x14ac:dyDescent="0.3">
      <c r="A46" s="114" t="s">
        <v>77</v>
      </c>
      <c r="B46" s="115"/>
      <c r="C46" s="7" t="s">
        <v>78</v>
      </c>
      <c r="D46" s="8">
        <v>1000</v>
      </c>
      <c r="E46" s="31">
        <v>15.768000000000001</v>
      </c>
      <c r="F46" s="77">
        <v>0</v>
      </c>
      <c r="G46" s="82">
        <f t="shared" si="1"/>
        <v>0</v>
      </c>
    </row>
    <row r="47" spans="1:26" x14ac:dyDescent="0.3">
      <c r="A47" s="114" t="s">
        <v>79</v>
      </c>
      <c r="B47" s="115"/>
      <c r="C47" s="7" t="s">
        <v>80</v>
      </c>
      <c r="D47" s="8">
        <v>1000</v>
      </c>
      <c r="E47" s="31">
        <v>53.73</v>
      </c>
      <c r="F47" s="77">
        <v>0</v>
      </c>
      <c r="G47" s="82">
        <f t="shared" si="1"/>
        <v>0</v>
      </c>
    </row>
    <row r="48" spans="1:26" x14ac:dyDescent="0.3">
      <c r="A48" s="114" t="s">
        <v>81</v>
      </c>
      <c r="B48" s="115"/>
      <c r="C48" s="7" t="s">
        <v>82</v>
      </c>
      <c r="D48" s="8">
        <v>500</v>
      </c>
      <c r="E48" s="31">
        <v>101.25</v>
      </c>
      <c r="F48" s="77">
        <v>0</v>
      </c>
      <c r="G48" s="82">
        <f t="shared" si="1"/>
        <v>0</v>
      </c>
      <c r="I48">
        <v>0</v>
      </c>
      <c r="J48">
        <v>500</v>
      </c>
      <c r="K48">
        <v>1000</v>
      </c>
      <c r="L48">
        <v>1500</v>
      </c>
      <c r="M48">
        <v>2000</v>
      </c>
      <c r="N48">
        <v>2500</v>
      </c>
      <c r="O48">
        <v>3000</v>
      </c>
      <c r="P48">
        <v>3500</v>
      </c>
      <c r="Q48">
        <v>4000</v>
      </c>
      <c r="R48">
        <v>4500</v>
      </c>
      <c r="S48">
        <v>5000</v>
      </c>
    </row>
    <row r="49" spans="1:7" x14ac:dyDescent="0.3">
      <c r="A49" s="114" t="s">
        <v>83</v>
      </c>
      <c r="B49" s="115"/>
      <c r="C49" s="7" t="s">
        <v>84</v>
      </c>
      <c r="D49" s="8">
        <v>200</v>
      </c>
      <c r="E49" s="31">
        <v>56.7</v>
      </c>
      <c r="F49" s="77">
        <v>0</v>
      </c>
      <c r="G49" s="82">
        <f t="shared" si="1"/>
        <v>0</v>
      </c>
    </row>
    <row r="50" spans="1:7" x14ac:dyDescent="0.3">
      <c r="A50" s="114" t="s">
        <v>85</v>
      </c>
      <c r="B50" s="115"/>
      <c r="C50" s="7" t="s">
        <v>86</v>
      </c>
      <c r="D50" s="8">
        <v>100</v>
      </c>
      <c r="E50" s="31">
        <v>9.8010000000000002</v>
      </c>
      <c r="F50" s="77">
        <v>0</v>
      </c>
      <c r="G50" s="82">
        <f t="shared" si="1"/>
        <v>0</v>
      </c>
    </row>
    <row r="51" spans="1:7" x14ac:dyDescent="0.3">
      <c r="A51" s="114" t="s">
        <v>87</v>
      </c>
      <c r="B51" s="115"/>
      <c r="C51" s="7" t="s">
        <v>88</v>
      </c>
      <c r="D51" s="8">
        <v>100</v>
      </c>
      <c r="E51" s="31">
        <v>8.275500000000001</v>
      </c>
      <c r="F51" s="77">
        <v>0</v>
      </c>
      <c r="G51" s="82">
        <f t="shared" si="1"/>
        <v>0</v>
      </c>
    </row>
    <row r="52" spans="1:7" x14ac:dyDescent="0.3">
      <c r="A52" s="123" t="s">
        <v>89</v>
      </c>
      <c r="B52" s="124"/>
      <c r="C52" s="7" t="s">
        <v>90</v>
      </c>
      <c r="D52" s="8">
        <v>100</v>
      </c>
      <c r="E52" s="31">
        <v>75.600000000000009</v>
      </c>
      <c r="F52" s="77">
        <v>0</v>
      </c>
      <c r="G52" s="82">
        <f t="shared" si="1"/>
        <v>0</v>
      </c>
    </row>
    <row r="53" spans="1:7" x14ac:dyDescent="0.3">
      <c r="A53" s="114" t="s">
        <v>91</v>
      </c>
      <c r="B53" s="115"/>
      <c r="C53" s="7" t="s">
        <v>92</v>
      </c>
      <c r="D53" s="8">
        <v>100</v>
      </c>
      <c r="E53" s="31">
        <v>67.5</v>
      </c>
      <c r="F53" s="77">
        <v>0</v>
      </c>
      <c r="G53" s="82">
        <f t="shared" si="1"/>
        <v>0</v>
      </c>
    </row>
    <row r="54" spans="1:7" x14ac:dyDescent="0.3">
      <c r="A54" s="114" t="s">
        <v>93</v>
      </c>
      <c r="B54" s="115"/>
      <c r="C54" s="7" t="s">
        <v>94</v>
      </c>
      <c r="D54" s="8">
        <v>100</v>
      </c>
      <c r="E54" s="31">
        <v>351</v>
      </c>
      <c r="F54" s="77">
        <v>0</v>
      </c>
      <c r="G54" s="82">
        <f t="shared" si="1"/>
        <v>0</v>
      </c>
    </row>
    <row r="55" spans="1:7" x14ac:dyDescent="0.3">
      <c r="A55" s="114" t="s">
        <v>95</v>
      </c>
      <c r="B55" s="115"/>
      <c r="C55" s="7" t="s">
        <v>96</v>
      </c>
      <c r="D55" s="8">
        <v>100</v>
      </c>
      <c r="E55" s="31">
        <v>170.10000000000002</v>
      </c>
      <c r="F55" s="77">
        <v>0</v>
      </c>
      <c r="G55" s="82">
        <f t="shared" si="1"/>
        <v>0</v>
      </c>
    </row>
    <row r="56" spans="1:7" x14ac:dyDescent="0.3">
      <c r="A56" s="114" t="s">
        <v>97</v>
      </c>
      <c r="B56" s="115"/>
      <c r="C56" s="7" t="s">
        <v>98</v>
      </c>
      <c r="D56" s="8">
        <v>10</v>
      </c>
      <c r="E56" s="31">
        <v>122.04000000000002</v>
      </c>
      <c r="F56" s="77">
        <v>0</v>
      </c>
      <c r="G56" s="82">
        <f t="shared" si="1"/>
        <v>0</v>
      </c>
    </row>
    <row r="57" spans="1:7" x14ac:dyDescent="0.3">
      <c r="A57" s="114" t="s">
        <v>99</v>
      </c>
      <c r="B57" s="115"/>
      <c r="C57" s="7" t="s">
        <v>100</v>
      </c>
      <c r="D57" s="8">
        <v>10</v>
      </c>
      <c r="E57" s="31">
        <v>128.25</v>
      </c>
      <c r="F57" s="77">
        <v>0</v>
      </c>
      <c r="G57" s="82">
        <f t="shared" si="1"/>
        <v>0</v>
      </c>
    </row>
    <row r="58" spans="1:7" x14ac:dyDescent="0.3">
      <c r="A58" s="114" t="s">
        <v>101</v>
      </c>
      <c r="B58" s="115"/>
      <c r="C58" s="7" t="s">
        <v>102</v>
      </c>
      <c r="D58" s="8">
        <v>10</v>
      </c>
      <c r="E58" s="31">
        <v>135</v>
      </c>
      <c r="F58" s="77">
        <v>0</v>
      </c>
      <c r="G58" s="82">
        <f t="shared" si="1"/>
        <v>0</v>
      </c>
    </row>
    <row r="59" spans="1:7" x14ac:dyDescent="0.3">
      <c r="A59" s="114" t="s">
        <v>103</v>
      </c>
      <c r="B59" s="115"/>
      <c r="C59" s="7" t="s">
        <v>104</v>
      </c>
      <c r="D59" s="8">
        <v>10</v>
      </c>
      <c r="E59" s="31">
        <v>141.75</v>
      </c>
      <c r="F59" s="77">
        <v>0</v>
      </c>
      <c r="G59" s="82">
        <f t="shared" si="1"/>
        <v>0</v>
      </c>
    </row>
    <row r="60" spans="1:7" x14ac:dyDescent="0.3">
      <c r="A60" s="114" t="s">
        <v>105</v>
      </c>
      <c r="B60" s="115"/>
      <c r="C60" s="7" t="s">
        <v>106</v>
      </c>
      <c r="D60" s="8">
        <v>10</v>
      </c>
      <c r="E60" s="31">
        <v>155.25</v>
      </c>
      <c r="F60" s="77">
        <v>0</v>
      </c>
      <c r="G60" s="82">
        <f t="shared" si="1"/>
        <v>0</v>
      </c>
    </row>
    <row r="61" spans="1:7" x14ac:dyDescent="0.3">
      <c r="A61" s="114" t="s">
        <v>107</v>
      </c>
      <c r="B61" s="115"/>
      <c r="C61" s="11" t="s">
        <v>108</v>
      </c>
      <c r="D61" s="8">
        <v>10</v>
      </c>
      <c r="E61" s="31">
        <v>189.81</v>
      </c>
      <c r="F61" s="77">
        <v>0</v>
      </c>
      <c r="G61" s="82">
        <f t="shared" si="1"/>
        <v>0</v>
      </c>
    </row>
    <row r="62" spans="1:7" x14ac:dyDescent="0.3">
      <c r="A62" s="114" t="s">
        <v>109</v>
      </c>
      <c r="B62" s="115"/>
      <c r="C62" s="11" t="s">
        <v>110</v>
      </c>
      <c r="D62" s="8">
        <v>10</v>
      </c>
      <c r="E62" s="31">
        <v>193.45500000000004</v>
      </c>
      <c r="F62" s="77">
        <v>0</v>
      </c>
      <c r="G62" s="82">
        <f t="shared" si="1"/>
        <v>0</v>
      </c>
    </row>
    <row r="63" spans="1:7" x14ac:dyDescent="0.3">
      <c r="A63" s="114" t="s">
        <v>111</v>
      </c>
      <c r="B63" s="115"/>
      <c r="C63" s="11" t="s">
        <v>112</v>
      </c>
      <c r="D63" s="8">
        <v>10</v>
      </c>
      <c r="E63" s="31">
        <v>200.88000000000002</v>
      </c>
      <c r="F63" s="77">
        <v>0</v>
      </c>
      <c r="G63" s="82">
        <f t="shared" si="1"/>
        <v>0</v>
      </c>
    </row>
    <row r="64" spans="1:7" x14ac:dyDescent="0.3">
      <c r="A64" s="114" t="s">
        <v>113</v>
      </c>
      <c r="B64" s="115"/>
      <c r="C64" s="11" t="s">
        <v>114</v>
      </c>
      <c r="D64" s="8">
        <v>10</v>
      </c>
      <c r="E64" s="31">
        <v>208.30500000000004</v>
      </c>
      <c r="F64" s="77">
        <v>0</v>
      </c>
      <c r="G64" s="82">
        <f t="shared" si="1"/>
        <v>0</v>
      </c>
    </row>
    <row r="65" spans="1:19" x14ac:dyDescent="0.3">
      <c r="A65" s="114" t="s">
        <v>115</v>
      </c>
      <c r="B65" s="115"/>
      <c r="C65" s="11" t="s">
        <v>116</v>
      </c>
      <c r="D65" s="8">
        <v>10</v>
      </c>
      <c r="E65" s="31">
        <v>210.87</v>
      </c>
      <c r="F65" s="77">
        <v>0</v>
      </c>
      <c r="G65" s="82">
        <f t="shared" si="1"/>
        <v>0</v>
      </c>
    </row>
    <row r="66" spans="1:19" x14ac:dyDescent="0.3">
      <c r="A66" s="114" t="s">
        <v>117</v>
      </c>
      <c r="B66" s="115"/>
      <c r="C66" s="11" t="s">
        <v>771</v>
      </c>
      <c r="D66" s="8">
        <v>10</v>
      </c>
      <c r="E66" s="31">
        <v>130.81500000000003</v>
      </c>
      <c r="F66" s="77">
        <v>0</v>
      </c>
      <c r="G66" s="82">
        <f t="shared" si="1"/>
        <v>0</v>
      </c>
    </row>
    <row r="67" spans="1:19" x14ac:dyDescent="0.3">
      <c r="A67" s="114" t="s">
        <v>118</v>
      </c>
      <c r="B67" s="115"/>
      <c r="C67" s="11" t="s">
        <v>772</v>
      </c>
      <c r="D67" s="8">
        <v>10</v>
      </c>
      <c r="E67" s="31">
        <v>137.56500000000003</v>
      </c>
      <c r="F67" s="77">
        <v>0</v>
      </c>
      <c r="G67" s="82">
        <f t="shared" si="1"/>
        <v>0</v>
      </c>
    </row>
    <row r="68" spans="1:19" x14ac:dyDescent="0.3">
      <c r="A68" s="114" t="s">
        <v>119</v>
      </c>
      <c r="B68" s="115"/>
      <c r="C68" s="11" t="s">
        <v>773</v>
      </c>
      <c r="D68" s="8">
        <v>10</v>
      </c>
      <c r="E68" s="31">
        <v>152.01</v>
      </c>
      <c r="F68" s="77">
        <v>0</v>
      </c>
      <c r="G68" s="82">
        <f t="shared" si="1"/>
        <v>0</v>
      </c>
    </row>
    <row r="69" spans="1:19" x14ac:dyDescent="0.3">
      <c r="A69" s="114" t="s">
        <v>120</v>
      </c>
      <c r="B69" s="115"/>
      <c r="C69" s="11" t="s">
        <v>774</v>
      </c>
      <c r="D69" s="8">
        <v>10</v>
      </c>
      <c r="E69" s="31">
        <v>159.30000000000001</v>
      </c>
      <c r="F69" s="77">
        <v>0</v>
      </c>
      <c r="G69" s="82">
        <f t="shared" si="1"/>
        <v>0</v>
      </c>
    </row>
    <row r="70" spans="1:19" x14ac:dyDescent="0.3">
      <c r="A70" s="114" t="s">
        <v>121</v>
      </c>
      <c r="B70" s="115"/>
      <c r="C70" s="11" t="s">
        <v>775</v>
      </c>
      <c r="D70" s="8">
        <v>10</v>
      </c>
      <c r="E70" s="31">
        <v>166.59000000000003</v>
      </c>
      <c r="F70" s="77">
        <v>0</v>
      </c>
      <c r="G70" s="82">
        <f t="shared" si="1"/>
        <v>0</v>
      </c>
    </row>
    <row r="71" spans="1:19" x14ac:dyDescent="0.3">
      <c r="A71" s="114" t="s">
        <v>122</v>
      </c>
      <c r="B71" s="115"/>
      <c r="C71" s="6" t="s">
        <v>123</v>
      </c>
      <c r="D71" s="8">
        <v>50</v>
      </c>
      <c r="E71" s="31">
        <v>201.82500000000002</v>
      </c>
      <c r="F71" s="77">
        <v>0</v>
      </c>
      <c r="G71" s="82">
        <f t="shared" ref="G71:G98" si="2">(E71/D71)*F71</f>
        <v>0</v>
      </c>
      <c r="I71">
        <v>0</v>
      </c>
      <c r="J71">
        <v>50</v>
      </c>
      <c r="K71">
        <v>100</v>
      </c>
      <c r="L71">
        <v>150</v>
      </c>
      <c r="M71">
        <v>200</v>
      </c>
      <c r="N71">
        <v>250</v>
      </c>
      <c r="O71">
        <v>300</v>
      </c>
      <c r="P71">
        <v>350</v>
      </c>
      <c r="Q71">
        <v>400</v>
      </c>
      <c r="R71">
        <v>450</v>
      </c>
      <c r="S71">
        <v>500</v>
      </c>
    </row>
    <row r="72" spans="1:19" x14ac:dyDescent="0.3">
      <c r="A72" s="114" t="s">
        <v>124</v>
      </c>
      <c r="B72" s="115"/>
      <c r="C72" s="6" t="s">
        <v>125</v>
      </c>
      <c r="D72" s="8">
        <v>50</v>
      </c>
      <c r="E72" s="31">
        <v>75.600000000000009</v>
      </c>
      <c r="F72" s="77">
        <v>0</v>
      </c>
      <c r="G72" s="82">
        <f t="shared" si="2"/>
        <v>0</v>
      </c>
    </row>
    <row r="73" spans="1:19" x14ac:dyDescent="0.3">
      <c r="A73" s="114" t="s">
        <v>126</v>
      </c>
      <c r="B73" s="115"/>
      <c r="C73" s="13" t="s">
        <v>127</v>
      </c>
      <c r="D73" s="8">
        <v>50</v>
      </c>
      <c r="E73" s="31">
        <v>59.400000000000006</v>
      </c>
      <c r="F73" s="77">
        <v>0</v>
      </c>
      <c r="G73" s="82">
        <f t="shared" si="2"/>
        <v>0</v>
      </c>
    </row>
    <row r="74" spans="1:19" x14ac:dyDescent="0.3">
      <c r="A74" s="114" t="s">
        <v>128</v>
      </c>
      <c r="B74" s="115"/>
      <c r="C74" s="7" t="s">
        <v>129</v>
      </c>
      <c r="D74" s="8">
        <v>50</v>
      </c>
      <c r="E74" s="31">
        <v>21.6</v>
      </c>
      <c r="F74" s="77">
        <v>0</v>
      </c>
      <c r="G74" s="82">
        <f t="shared" si="2"/>
        <v>0</v>
      </c>
    </row>
    <row r="75" spans="1:19" x14ac:dyDescent="0.3">
      <c r="A75" s="114" t="s">
        <v>130</v>
      </c>
      <c r="B75" s="115"/>
      <c r="C75" s="7" t="s">
        <v>131</v>
      </c>
      <c r="D75" s="8">
        <v>500</v>
      </c>
      <c r="E75" s="31">
        <v>121.50000000000001</v>
      </c>
      <c r="F75" s="77">
        <v>0</v>
      </c>
      <c r="G75" s="82">
        <f t="shared" si="2"/>
        <v>0</v>
      </c>
    </row>
    <row r="76" spans="1:19" x14ac:dyDescent="0.3">
      <c r="A76" s="114" t="s">
        <v>132</v>
      </c>
      <c r="B76" s="115"/>
      <c r="C76" s="7" t="s">
        <v>761</v>
      </c>
      <c r="D76" s="8">
        <v>100</v>
      </c>
      <c r="E76" s="31">
        <v>41.175000000000004</v>
      </c>
      <c r="F76" s="77">
        <v>0</v>
      </c>
      <c r="G76" s="82">
        <f t="shared" si="2"/>
        <v>0</v>
      </c>
    </row>
    <row r="77" spans="1:19" x14ac:dyDescent="0.3">
      <c r="A77" s="114" t="s">
        <v>768</v>
      </c>
      <c r="B77" s="115"/>
      <c r="C77" s="7" t="s">
        <v>760</v>
      </c>
      <c r="D77" s="8">
        <v>100</v>
      </c>
      <c r="E77" s="31">
        <v>17.010000000000002</v>
      </c>
      <c r="F77" s="77">
        <v>0</v>
      </c>
      <c r="G77" s="82">
        <f t="shared" si="2"/>
        <v>0</v>
      </c>
    </row>
    <row r="78" spans="1:19" x14ac:dyDescent="0.3">
      <c r="A78" s="114" t="s">
        <v>133</v>
      </c>
      <c r="B78" s="115"/>
      <c r="C78" s="7" t="s">
        <v>762</v>
      </c>
      <c r="D78" s="8">
        <v>1</v>
      </c>
      <c r="E78" s="31">
        <v>1.5794999999999999</v>
      </c>
      <c r="F78" s="77">
        <v>0</v>
      </c>
      <c r="G78" s="82">
        <f t="shared" si="2"/>
        <v>0</v>
      </c>
    </row>
    <row r="79" spans="1:19" x14ac:dyDescent="0.3">
      <c r="A79" s="114" t="s">
        <v>134</v>
      </c>
      <c r="B79" s="115"/>
      <c r="C79" s="7" t="s">
        <v>135</v>
      </c>
      <c r="D79" s="8">
        <v>1000</v>
      </c>
      <c r="E79" s="31">
        <v>24.8535</v>
      </c>
      <c r="F79" s="77">
        <v>0</v>
      </c>
      <c r="G79" s="82">
        <f t="shared" si="2"/>
        <v>0</v>
      </c>
    </row>
    <row r="80" spans="1:19" x14ac:dyDescent="0.3">
      <c r="A80" s="114" t="s">
        <v>136</v>
      </c>
      <c r="B80" s="115"/>
      <c r="C80" s="7" t="s">
        <v>137</v>
      </c>
      <c r="D80" s="8">
        <v>200</v>
      </c>
      <c r="E80" s="31">
        <v>12.366000000000001</v>
      </c>
      <c r="F80" s="77">
        <v>0</v>
      </c>
      <c r="G80" s="82">
        <f t="shared" si="2"/>
        <v>0</v>
      </c>
    </row>
    <row r="81" spans="1:7" x14ac:dyDescent="0.3">
      <c r="A81" s="114" t="s">
        <v>138</v>
      </c>
      <c r="B81" s="115"/>
      <c r="C81" s="7" t="s">
        <v>139</v>
      </c>
      <c r="D81" s="8">
        <v>200</v>
      </c>
      <c r="E81" s="31">
        <v>16.564499999999999</v>
      </c>
      <c r="F81" s="77">
        <v>0</v>
      </c>
      <c r="G81" s="82">
        <f t="shared" si="2"/>
        <v>0</v>
      </c>
    </row>
    <row r="82" spans="1:7" x14ac:dyDescent="0.3">
      <c r="A82" s="114" t="s">
        <v>140</v>
      </c>
      <c r="B82" s="115"/>
      <c r="C82" s="7" t="s">
        <v>141</v>
      </c>
      <c r="D82" s="8">
        <v>200</v>
      </c>
      <c r="E82" s="31">
        <v>19.952999999999999</v>
      </c>
      <c r="F82" s="77">
        <v>0</v>
      </c>
      <c r="G82" s="82">
        <f t="shared" si="2"/>
        <v>0</v>
      </c>
    </row>
    <row r="83" spans="1:7" x14ac:dyDescent="0.3">
      <c r="A83" s="114" t="s">
        <v>142</v>
      </c>
      <c r="B83" s="115"/>
      <c r="C83" s="7" t="s">
        <v>143</v>
      </c>
      <c r="D83" s="8">
        <v>200</v>
      </c>
      <c r="E83" s="31">
        <v>3.8205000000000005</v>
      </c>
      <c r="F83" s="77">
        <v>0</v>
      </c>
      <c r="G83" s="82">
        <f t="shared" si="2"/>
        <v>0</v>
      </c>
    </row>
    <row r="84" spans="1:7" x14ac:dyDescent="0.3">
      <c r="A84" s="114" t="s">
        <v>144</v>
      </c>
      <c r="B84" s="115"/>
      <c r="C84" s="7" t="s">
        <v>145</v>
      </c>
      <c r="D84" s="8">
        <v>200</v>
      </c>
      <c r="E84" s="31">
        <v>5.4945000000000004</v>
      </c>
      <c r="F84" s="77">
        <v>0</v>
      </c>
      <c r="G84" s="82">
        <f t="shared" si="2"/>
        <v>0</v>
      </c>
    </row>
    <row r="85" spans="1:7" x14ac:dyDescent="0.3">
      <c r="A85" s="114" t="s">
        <v>146</v>
      </c>
      <c r="B85" s="115"/>
      <c r="C85" s="7" t="s">
        <v>147</v>
      </c>
      <c r="D85" s="8">
        <v>200</v>
      </c>
      <c r="E85" s="31">
        <v>11.8665</v>
      </c>
      <c r="F85" s="77">
        <v>0</v>
      </c>
      <c r="G85" s="82">
        <f t="shared" si="2"/>
        <v>0</v>
      </c>
    </row>
    <row r="86" spans="1:7" x14ac:dyDescent="0.3">
      <c r="A86" s="114" t="s">
        <v>148</v>
      </c>
      <c r="B86" s="115"/>
      <c r="C86" s="14" t="s">
        <v>763</v>
      </c>
      <c r="D86" s="8">
        <v>200</v>
      </c>
      <c r="E86" s="31">
        <v>8.8155000000000001</v>
      </c>
      <c r="F86" s="77">
        <v>0</v>
      </c>
      <c r="G86" s="82">
        <f t="shared" si="2"/>
        <v>0</v>
      </c>
    </row>
    <row r="87" spans="1:7" x14ac:dyDescent="0.3">
      <c r="A87" s="114" t="s">
        <v>149</v>
      </c>
      <c r="B87" s="115"/>
      <c r="C87" s="14" t="s">
        <v>150</v>
      </c>
      <c r="D87" s="8">
        <v>200</v>
      </c>
      <c r="E87" s="31">
        <v>9.2880000000000003</v>
      </c>
      <c r="F87" s="77">
        <v>0</v>
      </c>
      <c r="G87" s="82">
        <f t="shared" si="2"/>
        <v>0</v>
      </c>
    </row>
    <row r="88" spans="1:7" x14ac:dyDescent="0.3">
      <c r="A88" s="114" t="s">
        <v>151</v>
      </c>
      <c r="B88" s="115"/>
      <c r="C88" s="7" t="s">
        <v>764</v>
      </c>
      <c r="D88" s="8">
        <v>1000</v>
      </c>
      <c r="E88" s="31">
        <v>17.887500000000003</v>
      </c>
      <c r="F88" s="77">
        <v>0</v>
      </c>
      <c r="G88" s="82">
        <f t="shared" si="2"/>
        <v>0</v>
      </c>
    </row>
    <row r="89" spans="1:7" x14ac:dyDescent="0.3">
      <c r="A89" s="114" t="s">
        <v>152</v>
      </c>
      <c r="B89" s="115"/>
      <c r="C89" s="7" t="s">
        <v>153</v>
      </c>
      <c r="D89" s="8">
        <v>1</v>
      </c>
      <c r="E89" s="31">
        <v>13.243500000000001</v>
      </c>
      <c r="F89" s="77">
        <v>0</v>
      </c>
      <c r="G89" s="82">
        <f t="shared" si="2"/>
        <v>0</v>
      </c>
    </row>
    <row r="90" spans="1:7" x14ac:dyDescent="0.3">
      <c r="A90" s="114" t="s">
        <v>154</v>
      </c>
      <c r="B90" s="115"/>
      <c r="C90" s="7" t="s">
        <v>155</v>
      </c>
      <c r="D90" s="8">
        <v>1</v>
      </c>
      <c r="E90" s="31">
        <v>5.4540000000000006</v>
      </c>
      <c r="F90" s="77">
        <v>0</v>
      </c>
      <c r="G90" s="82">
        <f t="shared" si="2"/>
        <v>0</v>
      </c>
    </row>
    <row r="91" spans="1:7" x14ac:dyDescent="0.3">
      <c r="A91" s="114" t="s">
        <v>156</v>
      </c>
      <c r="B91" s="115"/>
      <c r="C91" s="7" t="s">
        <v>157</v>
      </c>
      <c r="D91" s="8">
        <v>1</v>
      </c>
      <c r="E91" s="31">
        <v>88.762500000000003</v>
      </c>
      <c r="F91" s="77">
        <v>0</v>
      </c>
      <c r="G91" s="82">
        <f t="shared" si="2"/>
        <v>0</v>
      </c>
    </row>
    <row r="92" spans="1:7" x14ac:dyDescent="0.3">
      <c r="A92" s="114" t="s">
        <v>158</v>
      </c>
      <c r="B92" s="115"/>
      <c r="C92" s="7" t="s">
        <v>159</v>
      </c>
      <c r="D92" s="8">
        <v>1</v>
      </c>
      <c r="E92" s="31">
        <v>25.015500000000003</v>
      </c>
      <c r="F92" s="77">
        <v>0</v>
      </c>
      <c r="G92" s="82">
        <f t="shared" si="2"/>
        <v>0</v>
      </c>
    </row>
    <row r="93" spans="1:7" x14ac:dyDescent="0.3">
      <c r="A93" s="114" t="s">
        <v>160</v>
      </c>
      <c r="B93" s="115"/>
      <c r="C93" s="7" t="s">
        <v>161</v>
      </c>
      <c r="D93" s="8">
        <v>1</v>
      </c>
      <c r="E93" s="31">
        <v>19.872000000000003</v>
      </c>
      <c r="F93" s="77">
        <v>0</v>
      </c>
      <c r="G93" s="82">
        <f t="shared" si="2"/>
        <v>0</v>
      </c>
    </row>
    <row r="94" spans="1:7" x14ac:dyDescent="0.3">
      <c r="A94" s="114" t="s">
        <v>162</v>
      </c>
      <c r="B94" s="115"/>
      <c r="C94" s="7" t="s">
        <v>163</v>
      </c>
      <c r="D94" s="8">
        <v>50</v>
      </c>
      <c r="E94" s="31">
        <v>16.038000000000004</v>
      </c>
      <c r="F94" s="77">
        <v>0</v>
      </c>
      <c r="G94" s="82">
        <f t="shared" si="2"/>
        <v>0</v>
      </c>
    </row>
    <row r="95" spans="1:7" x14ac:dyDescent="0.3">
      <c r="A95" s="114" t="s">
        <v>164</v>
      </c>
      <c r="B95" s="115"/>
      <c r="C95" s="7" t="s">
        <v>165</v>
      </c>
      <c r="D95" s="8">
        <v>100</v>
      </c>
      <c r="E95" s="31">
        <v>131.03100000000001</v>
      </c>
      <c r="F95" s="77">
        <v>0</v>
      </c>
      <c r="G95" s="82">
        <f t="shared" si="2"/>
        <v>0</v>
      </c>
    </row>
    <row r="96" spans="1:7" x14ac:dyDescent="0.3">
      <c r="A96" s="114" t="s">
        <v>769</v>
      </c>
      <c r="B96" s="115"/>
      <c r="C96" s="7" t="s">
        <v>765</v>
      </c>
      <c r="D96" s="8">
        <v>1</v>
      </c>
      <c r="E96" s="31">
        <v>7.4250000000000007</v>
      </c>
      <c r="F96" s="77">
        <v>0</v>
      </c>
      <c r="G96" s="82">
        <f t="shared" si="2"/>
        <v>0</v>
      </c>
    </row>
    <row r="97" spans="1:7" x14ac:dyDescent="0.3">
      <c r="A97" s="118" t="s">
        <v>166</v>
      </c>
      <c r="B97" s="119"/>
      <c r="C97" s="76" t="s">
        <v>766</v>
      </c>
      <c r="D97" s="50">
        <v>1</v>
      </c>
      <c r="E97" s="32">
        <v>7.4250000000000007</v>
      </c>
      <c r="F97" s="77">
        <v>0</v>
      </c>
      <c r="G97" s="82">
        <f t="shared" si="2"/>
        <v>0</v>
      </c>
    </row>
    <row r="98" spans="1:7" x14ac:dyDescent="0.3">
      <c r="A98" s="120" t="s">
        <v>770</v>
      </c>
      <c r="B98" s="121"/>
      <c r="C98" s="56" t="s">
        <v>767</v>
      </c>
      <c r="D98" s="67">
        <v>1</v>
      </c>
      <c r="E98" s="68">
        <v>7.4250000000000007</v>
      </c>
      <c r="F98" s="77">
        <v>0</v>
      </c>
      <c r="G98" s="82">
        <f t="shared" si="2"/>
        <v>0</v>
      </c>
    </row>
    <row r="100" spans="1:7" x14ac:dyDescent="0.3">
      <c r="E100" s="9" t="s">
        <v>779</v>
      </c>
      <c r="F100" s="127">
        <f>SUM(G7:G98)</f>
        <v>0</v>
      </c>
      <c r="G100" s="128"/>
    </row>
  </sheetData>
  <sheetProtection algorithmName="SHA-512" hashValue="TB1NCE+C6iU8oHL1agjos5gp9FTmpF5N8TZtV0q6E8y2Xa1/qRkArCJtuscfRLcyDxAOd2NwFpsF8zHlI8HLVA==" saltValue="da5JA0ZFgbsX6QgRR0xg9Q==" spinCount="100000" sheet="1" objects="1" scenarios="1"/>
  <dataConsolidate/>
  <mergeCells count="100">
    <mergeCell ref="A16:B16"/>
    <mergeCell ref="A17:B17"/>
    <mergeCell ref="A18:B18"/>
    <mergeCell ref="A19:B19"/>
    <mergeCell ref="A20:B20"/>
    <mergeCell ref="F100:G100"/>
    <mergeCell ref="A11:B11"/>
    <mergeCell ref="B2:C2"/>
    <mergeCell ref="B3:C3"/>
    <mergeCell ref="B4:G4"/>
    <mergeCell ref="E3:G3"/>
    <mergeCell ref="A6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9:B49"/>
    <mergeCell ref="A43:B43"/>
    <mergeCell ref="A44:B44"/>
    <mergeCell ref="A45:B45"/>
    <mergeCell ref="A46:B46"/>
    <mergeCell ref="A47:B47"/>
    <mergeCell ref="A48:B48"/>
    <mergeCell ref="A36:B36"/>
    <mergeCell ref="A37:B37"/>
    <mergeCell ref="A38:B38"/>
    <mergeCell ref="A39:B39"/>
    <mergeCell ref="A42:B42"/>
    <mergeCell ref="A40:B40"/>
    <mergeCell ref="A41:B41"/>
    <mergeCell ref="A63:B63"/>
    <mergeCell ref="A54:B54"/>
    <mergeCell ref="A51:B51"/>
    <mergeCell ref="A50:B50"/>
    <mergeCell ref="A52:B52"/>
    <mergeCell ref="A53:B53"/>
    <mergeCell ref="A57:B57"/>
    <mergeCell ref="A55:B55"/>
    <mergeCell ref="A56:B56"/>
    <mergeCell ref="A58:B58"/>
    <mergeCell ref="A59:B59"/>
    <mergeCell ref="A60:B60"/>
    <mergeCell ref="A61:B61"/>
    <mergeCell ref="A62:B62"/>
    <mergeCell ref="A75:B75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:J5"/>
    <mergeCell ref="A96:B96"/>
    <mergeCell ref="A97:B97"/>
    <mergeCell ref="A98:B98"/>
    <mergeCell ref="A1:C1"/>
    <mergeCell ref="A90:B90"/>
    <mergeCell ref="A91:B91"/>
    <mergeCell ref="A92:B92"/>
    <mergeCell ref="A93:B93"/>
    <mergeCell ref="A94:B94"/>
    <mergeCell ref="A95:B95"/>
    <mergeCell ref="A83:B83"/>
    <mergeCell ref="A84:B84"/>
    <mergeCell ref="A89:B89"/>
    <mergeCell ref="A88:B88"/>
    <mergeCell ref="A85:B85"/>
    <mergeCell ref="A86:B86"/>
    <mergeCell ref="A87:B87"/>
    <mergeCell ref="A77:B77"/>
    <mergeCell ref="A76:B76"/>
    <mergeCell ref="A78:B78"/>
    <mergeCell ref="A79:B79"/>
    <mergeCell ref="A82:B82"/>
    <mergeCell ref="A80:B80"/>
    <mergeCell ref="A81:B81"/>
  </mergeCells>
  <dataValidations disablePrompts="1" count="9">
    <dataValidation type="list" allowBlank="1" showInputMessage="1" showErrorMessage="1" sqref="F7:F9">
      <formula1>$I$7:$AB$7</formula1>
    </dataValidation>
    <dataValidation type="list" allowBlank="1" showInputMessage="1" showErrorMessage="1" sqref="F10:F15 F26 F50:F55 F76:F77 F95">
      <formula1>$I$10:$AB$10</formula1>
    </dataValidation>
    <dataValidation type="list" allowBlank="1" showInputMessage="1" showErrorMessage="1" sqref="F16:F20 F27:F30 F56:F70">
      <formula1>$I$16:$AB$16</formula1>
    </dataValidation>
    <dataValidation type="list" allowBlank="1" showInputMessage="1" showErrorMessage="1" sqref="F21:F25 F78 F89:F93 F96:F98">
      <formula1>$I$21:$AB$21</formula1>
    </dataValidation>
    <dataValidation type="list" allowBlank="1" showInputMessage="1" showErrorMessage="1" sqref="F31:F35">
      <formula1>$I$31:$AB$31</formula1>
    </dataValidation>
    <dataValidation type="list" allowBlank="1" showInputMessage="1" showErrorMessage="1" sqref="F36:F44 F46:F47 F79 F88">
      <formula1>$I$36:$Z$36</formula1>
    </dataValidation>
    <dataValidation type="list" allowBlank="1" showInputMessage="1" showErrorMessage="1" sqref="F45 F80:F87 F49">
      <formula1>$I$45:$S$45</formula1>
    </dataValidation>
    <dataValidation type="list" allowBlank="1" showInputMessage="1" showErrorMessage="1" sqref="F48 F75">
      <formula1>$I$48:$S$48</formula1>
    </dataValidation>
    <dataValidation type="list" allowBlank="1" showInputMessage="1" showErrorMessage="1" sqref="F71:F74 F94">
      <formula1>$I$71:$S$71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2"/>
  <sheetViews>
    <sheetView zoomScaleNormal="100" workbookViewId="0">
      <selection sqref="A1:C1"/>
    </sheetView>
  </sheetViews>
  <sheetFormatPr defaultRowHeight="14.4" x14ac:dyDescent="0.3"/>
  <cols>
    <col min="1" max="1" width="19.109375" customWidth="1"/>
    <col min="2" max="2" width="19.77734375" customWidth="1"/>
    <col min="3" max="3" width="28.6640625" customWidth="1"/>
    <col min="4" max="4" width="7.21875" style="99" customWidth="1"/>
    <col min="5" max="5" width="7.6640625" style="99" customWidth="1"/>
    <col min="6" max="6" width="5.77734375" style="99" customWidth="1"/>
    <col min="7" max="7" width="14.21875" style="99" customWidth="1"/>
    <col min="8" max="20" width="8.88671875" hidden="1" customWidth="1"/>
  </cols>
  <sheetData>
    <row r="1" spans="1:28" ht="39" customHeight="1" x14ac:dyDescent="0.4">
      <c r="A1" s="122" t="s">
        <v>735</v>
      </c>
      <c r="B1" s="122"/>
      <c r="C1" s="122"/>
      <c r="D1" s="102"/>
      <c r="E1" s="97"/>
      <c r="F1" s="97"/>
      <c r="G1" s="97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x14ac:dyDescent="0.3">
      <c r="A2" s="79" t="s">
        <v>784</v>
      </c>
      <c r="B2" s="136"/>
      <c r="C2" s="136"/>
      <c r="D2" s="97"/>
      <c r="E2" s="97"/>
      <c r="F2" s="97"/>
      <c r="G2" s="97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8" x14ac:dyDescent="0.3">
      <c r="A3" s="79" t="s">
        <v>783</v>
      </c>
      <c r="B3" s="136"/>
      <c r="C3" s="136"/>
      <c r="D3" s="172" t="s">
        <v>782</v>
      </c>
      <c r="E3" s="172"/>
      <c r="F3" s="129"/>
      <c r="G3" s="129"/>
      <c r="H3" s="12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1:28" x14ac:dyDescent="0.3">
      <c r="A4" s="86" t="s">
        <v>781</v>
      </c>
      <c r="B4" s="140"/>
      <c r="C4" s="140"/>
      <c r="D4" s="140"/>
      <c r="E4" s="140"/>
      <c r="F4" s="140"/>
      <c r="G4" s="140"/>
      <c r="H4" s="140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1:28" ht="34.200000000000003" customHeight="1" x14ac:dyDescent="0.3">
      <c r="A5" s="116" t="s">
        <v>795</v>
      </c>
      <c r="B5" s="117"/>
      <c r="C5" s="117"/>
      <c r="D5" s="117"/>
      <c r="E5" s="117"/>
      <c r="F5" s="117"/>
      <c r="G5" s="117"/>
      <c r="H5" s="110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1:28" ht="33" customHeight="1" x14ac:dyDescent="0.3">
      <c r="A6" s="149" t="s">
        <v>167</v>
      </c>
      <c r="B6" s="151"/>
      <c r="C6" s="36" t="s">
        <v>168</v>
      </c>
      <c r="D6" s="38" t="s">
        <v>727</v>
      </c>
      <c r="E6" s="16" t="s">
        <v>731</v>
      </c>
      <c r="F6" s="101" t="s">
        <v>657</v>
      </c>
      <c r="G6" s="89" t="s">
        <v>779</v>
      </c>
    </row>
    <row r="7" spans="1:28" x14ac:dyDescent="0.3">
      <c r="A7" s="170" t="s">
        <v>732</v>
      </c>
      <c r="B7" s="171"/>
      <c r="C7" s="55"/>
      <c r="D7" s="90"/>
      <c r="E7" s="12"/>
      <c r="F7" s="12"/>
      <c r="G7" s="12"/>
    </row>
    <row r="8" spans="1:28" x14ac:dyDescent="0.3">
      <c r="A8" s="162" t="s">
        <v>733</v>
      </c>
      <c r="B8" s="163"/>
      <c r="C8" s="55" t="s">
        <v>736</v>
      </c>
      <c r="D8" s="90">
        <v>1</v>
      </c>
      <c r="E8" s="31">
        <v>25</v>
      </c>
      <c r="F8" s="78">
        <v>0</v>
      </c>
      <c r="G8" s="82">
        <f t="shared" ref="G8:G50" si="0">(E8/D8)*F8</f>
        <v>0</v>
      </c>
      <c r="H8">
        <v>0</v>
      </c>
      <c r="I8">
        <v>1</v>
      </c>
      <c r="J8">
        <v>2</v>
      </c>
      <c r="K8" s="24">
        <v>3</v>
      </c>
      <c r="L8">
        <v>4</v>
      </c>
      <c r="M8">
        <v>5</v>
      </c>
      <c r="N8">
        <v>6</v>
      </c>
      <c r="O8" s="24">
        <v>7</v>
      </c>
      <c r="P8">
        <v>8</v>
      </c>
      <c r="Q8">
        <v>9</v>
      </c>
      <c r="R8">
        <v>10</v>
      </c>
      <c r="S8" s="24">
        <v>11</v>
      </c>
      <c r="T8">
        <v>12</v>
      </c>
    </row>
    <row r="9" spans="1:28" x14ac:dyDescent="0.3">
      <c r="A9" s="162" t="s">
        <v>683</v>
      </c>
      <c r="B9" s="163"/>
      <c r="C9" s="55" t="s">
        <v>748</v>
      </c>
      <c r="D9" s="90">
        <v>1</v>
      </c>
      <c r="E9" s="31">
        <v>2</v>
      </c>
      <c r="F9" s="78">
        <v>0</v>
      </c>
      <c r="G9" s="82">
        <f t="shared" si="0"/>
        <v>0</v>
      </c>
      <c r="K9" s="24"/>
      <c r="L9" s="25"/>
      <c r="M9" s="52"/>
      <c r="N9" s="24"/>
    </row>
    <row r="10" spans="1:28" x14ac:dyDescent="0.3">
      <c r="A10" s="162" t="s">
        <v>206</v>
      </c>
      <c r="B10" s="163"/>
      <c r="C10" s="55" t="s">
        <v>748</v>
      </c>
      <c r="D10" s="90">
        <v>1</v>
      </c>
      <c r="E10" s="31">
        <v>2</v>
      </c>
      <c r="F10" s="78">
        <v>0</v>
      </c>
      <c r="G10" s="82">
        <f t="shared" si="0"/>
        <v>0</v>
      </c>
      <c r="K10" s="24"/>
      <c r="L10" s="24"/>
      <c r="M10" s="24"/>
      <c r="N10" s="24"/>
    </row>
    <row r="11" spans="1:28" x14ac:dyDescent="0.3">
      <c r="A11" s="162" t="s">
        <v>209</v>
      </c>
      <c r="B11" s="163"/>
      <c r="C11" s="55" t="s">
        <v>748</v>
      </c>
      <c r="D11" s="90">
        <v>1</v>
      </c>
      <c r="E11" s="31">
        <v>2</v>
      </c>
      <c r="F11" s="78">
        <v>0</v>
      </c>
      <c r="G11" s="82">
        <f t="shared" si="0"/>
        <v>0</v>
      </c>
    </row>
    <row r="12" spans="1:28" x14ac:dyDescent="0.3">
      <c r="A12" s="159" t="s">
        <v>213</v>
      </c>
      <c r="B12" s="160"/>
      <c r="C12" s="55" t="s">
        <v>748</v>
      </c>
      <c r="D12" s="90">
        <v>1</v>
      </c>
      <c r="E12" s="31">
        <v>2</v>
      </c>
      <c r="F12" s="78">
        <v>0</v>
      </c>
      <c r="G12" s="82">
        <f t="shared" si="0"/>
        <v>0</v>
      </c>
    </row>
    <row r="13" spans="1:28" x14ac:dyDescent="0.3">
      <c r="A13" s="162" t="s">
        <v>212</v>
      </c>
      <c r="B13" s="163"/>
      <c r="C13" s="55" t="s">
        <v>748</v>
      </c>
      <c r="D13" s="90">
        <v>1</v>
      </c>
      <c r="E13" s="31">
        <v>2</v>
      </c>
      <c r="F13" s="78">
        <v>0</v>
      </c>
      <c r="G13" s="82">
        <f t="shared" si="0"/>
        <v>0</v>
      </c>
    </row>
    <row r="14" spans="1:28" x14ac:dyDescent="0.3">
      <c r="A14" s="162" t="s">
        <v>684</v>
      </c>
      <c r="B14" s="163"/>
      <c r="C14" s="55" t="s">
        <v>748</v>
      </c>
      <c r="D14" s="90">
        <v>1</v>
      </c>
      <c r="E14" s="31">
        <v>2</v>
      </c>
      <c r="F14" s="78">
        <v>0</v>
      </c>
      <c r="G14" s="82">
        <f t="shared" si="0"/>
        <v>0</v>
      </c>
    </row>
    <row r="15" spans="1:28" x14ac:dyDescent="0.3">
      <c r="A15" s="162" t="s">
        <v>685</v>
      </c>
      <c r="B15" s="163"/>
      <c r="C15" s="55" t="s">
        <v>748</v>
      </c>
      <c r="D15" s="90">
        <v>1</v>
      </c>
      <c r="E15" s="31">
        <v>2</v>
      </c>
      <c r="F15" s="78">
        <v>0</v>
      </c>
      <c r="G15" s="82">
        <f t="shared" si="0"/>
        <v>0</v>
      </c>
    </row>
    <row r="16" spans="1:28" x14ac:dyDescent="0.3">
      <c r="A16" s="162" t="s">
        <v>217</v>
      </c>
      <c r="B16" s="163"/>
      <c r="C16" s="55" t="s">
        <v>748</v>
      </c>
      <c r="D16" s="90">
        <v>1</v>
      </c>
      <c r="E16" s="31">
        <v>2</v>
      </c>
      <c r="F16" s="78">
        <v>0</v>
      </c>
      <c r="G16" s="82">
        <f t="shared" si="0"/>
        <v>0</v>
      </c>
    </row>
    <row r="17" spans="1:7" x14ac:dyDescent="0.3">
      <c r="A17" s="162" t="s">
        <v>218</v>
      </c>
      <c r="B17" s="163"/>
      <c r="C17" s="55" t="s">
        <v>748</v>
      </c>
      <c r="D17" s="90">
        <v>1</v>
      </c>
      <c r="E17" s="31">
        <v>2</v>
      </c>
      <c r="F17" s="78">
        <v>0</v>
      </c>
      <c r="G17" s="82">
        <f t="shared" si="0"/>
        <v>0</v>
      </c>
    </row>
    <row r="18" spans="1:7" x14ac:dyDescent="0.3">
      <c r="A18" s="162" t="s">
        <v>686</v>
      </c>
      <c r="B18" s="163"/>
      <c r="C18" s="55" t="s">
        <v>748</v>
      </c>
      <c r="D18" s="90">
        <v>1</v>
      </c>
      <c r="E18" s="31">
        <v>2</v>
      </c>
      <c r="F18" s="78">
        <v>0</v>
      </c>
      <c r="G18" s="82">
        <f t="shared" si="0"/>
        <v>0</v>
      </c>
    </row>
    <row r="19" spans="1:7" x14ac:dyDescent="0.3">
      <c r="A19" s="162" t="s">
        <v>215</v>
      </c>
      <c r="B19" s="163"/>
      <c r="C19" s="55" t="s">
        <v>748</v>
      </c>
      <c r="D19" s="90">
        <v>1</v>
      </c>
      <c r="E19" s="31">
        <v>2</v>
      </c>
      <c r="F19" s="78">
        <v>0</v>
      </c>
      <c r="G19" s="82">
        <f t="shared" si="0"/>
        <v>0</v>
      </c>
    </row>
    <row r="20" spans="1:7" x14ac:dyDescent="0.3">
      <c r="A20" s="162" t="s">
        <v>216</v>
      </c>
      <c r="B20" s="163"/>
      <c r="C20" s="55" t="s">
        <v>748</v>
      </c>
      <c r="D20" s="90">
        <v>1</v>
      </c>
      <c r="E20" s="31">
        <v>2</v>
      </c>
      <c r="F20" s="78">
        <v>0</v>
      </c>
      <c r="G20" s="82">
        <f t="shared" si="0"/>
        <v>0</v>
      </c>
    </row>
    <row r="21" spans="1:7" x14ac:dyDescent="0.3">
      <c r="A21" s="162" t="s">
        <v>687</v>
      </c>
      <c r="B21" s="163"/>
      <c r="C21" s="55" t="s">
        <v>688</v>
      </c>
      <c r="D21" s="90">
        <v>1</v>
      </c>
      <c r="E21" s="31">
        <v>3</v>
      </c>
      <c r="F21" s="78">
        <v>0</v>
      </c>
      <c r="G21" s="82">
        <f t="shared" si="0"/>
        <v>0</v>
      </c>
    </row>
    <row r="22" spans="1:7" x14ac:dyDescent="0.3">
      <c r="A22" s="162" t="s">
        <v>689</v>
      </c>
      <c r="B22" s="163"/>
      <c r="C22" s="55" t="s">
        <v>688</v>
      </c>
      <c r="D22" s="90">
        <v>1</v>
      </c>
      <c r="E22" s="31">
        <v>10</v>
      </c>
      <c r="F22" s="78">
        <v>0</v>
      </c>
      <c r="G22" s="82">
        <f t="shared" si="0"/>
        <v>0</v>
      </c>
    </row>
    <row r="23" spans="1:7" x14ac:dyDescent="0.3">
      <c r="A23" s="162" t="s">
        <v>690</v>
      </c>
      <c r="B23" s="163"/>
      <c r="C23" s="55" t="s">
        <v>688</v>
      </c>
      <c r="D23" s="90">
        <v>1</v>
      </c>
      <c r="E23" s="31">
        <v>15</v>
      </c>
      <c r="F23" s="78">
        <v>0</v>
      </c>
      <c r="G23" s="82">
        <f t="shared" si="0"/>
        <v>0</v>
      </c>
    </row>
    <row r="24" spans="1:7" x14ac:dyDescent="0.3">
      <c r="A24" s="162" t="s">
        <v>691</v>
      </c>
      <c r="B24" s="163"/>
      <c r="C24" s="55" t="s">
        <v>688</v>
      </c>
      <c r="D24" s="90">
        <v>1</v>
      </c>
      <c r="E24" s="31">
        <v>15</v>
      </c>
      <c r="F24" s="78">
        <v>0</v>
      </c>
      <c r="G24" s="82">
        <f t="shared" si="0"/>
        <v>0</v>
      </c>
    </row>
    <row r="25" spans="1:7" x14ac:dyDescent="0.3">
      <c r="A25" s="166" t="s">
        <v>738</v>
      </c>
      <c r="B25" s="167"/>
      <c r="C25" s="55" t="s">
        <v>688</v>
      </c>
      <c r="D25" s="90">
        <v>1</v>
      </c>
      <c r="E25" s="31">
        <v>30</v>
      </c>
      <c r="F25" s="78">
        <v>0</v>
      </c>
      <c r="G25" s="82">
        <f t="shared" si="0"/>
        <v>0</v>
      </c>
    </row>
    <row r="26" spans="1:7" x14ac:dyDescent="0.3">
      <c r="A26" s="162" t="s">
        <v>692</v>
      </c>
      <c r="B26" s="163"/>
      <c r="C26" s="55" t="s">
        <v>688</v>
      </c>
      <c r="D26" s="90">
        <v>1</v>
      </c>
      <c r="E26" s="31">
        <v>35</v>
      </c>
      <c r="F26" s="78">
        <v>0</v>
      </c>
      <c r="G26" s="82">
        <f t="shared" si="0"/>
        <v>0</v>
      </c>
    </row>
    <row r="27" spans="1:7" x14ac:dyDescent="0.3">
      <c r="A27" s="162" t="s">
        <v>739</v>
      </c>
      <c r="B27" s="163"/>
      <c r="C27" s="55" t="s">
        <v>688</v>
      </c>
      <c r="D27" s="90">
        <v>1</v>
      </c>
      <c r="E27" s="31">
        <v>35</v>
      </c>
      <c r="F27" s="78">
        <v>0</v>
      </c>
      <c r="G27" s="82">
        <f t="shared" si="0"/>
        <v>0</v>
      </c>
    </row>
    <row r="28" spans="1:7" x14ac:dyDescent="0.3">
      <c r="A28" s="159" t="s">
        <v>740</v>
      </c>
      <c r="B28" s="160"/>
      <c r="C28" s="55" t="s">
        <v>688</v>
      </c>
      <c r="D28" s="90">
        <v>1</v>
      </c>
      <c r="E28" s="31">
        <v>30</v>
      </c>
      <c r="F28" s="78">
        <v>0</v>
      </c>
      <c r="G28" s="82">
        <f t="shared" si="0"/>
        <v>0</v>
      </c>
    </row>
    <row r="29" spans="1:7" x14ac:dyDescent="0.3">
      <c r="A29" s="159" t="s">
        <v>741</v>
      </c>
      <c r="B29" s="160"/>
      <c r="C29" s="55" t="s">
        <v>688</v>
      </c>
      <c r="D29" s="90">
        <v>1</v>
      </c>
      <c r="E29" s="31">
        <v>20</v>
      </c>
      <c r="F29" s="78">
        <v>0</v>
      </c>
      <c r="G29" s="82">
        <f t="shared" si="0"/>
        <v>0</v>
      </c>
    </row>
    <row r="30" spans="1:7" x14ac:dyDescent="0.3">
      <c r="A30" s="162" t="s">
        <v>693</v>
      </c>
      <c r="B30" s="163"/>
      <c r="C30" s="55" t="s">
        <v>694</v>
      </c>
      <c r="D30" s="90">
        <v>1</v>
      </c>
      <c r="E30" s="31">
        <v>4</v>
      </c>
      <c r="F30" s="78">
        <v>0</v>
      </c>
      <c r="G30" s="82">
        <f t="shared" si="0"/>
        <v>0</v>
      </c>
    </row>
    <row r="31" spans="1:7" x14ac:dyDescent="0.3">
      <c r="A31" s="162" t="s">
        <v>695</v>
      </c>
      <c r="B31" s="163"/>
      <c r="C31" s="55" t="s">
        <v>694</v>
      </c>
      <c r="D31" s="90">
        <v>1</v>
      </c>
      <c r="E31" s="31">
        <v>4</v>
      </c>
      <c r="F31" s="78">
        <v>0</v>
      </c>
      <c r="G31" s="82">
        <f t="shared" si="0"/>
        <v>0</v>
      </c>
    </row>
    <row r="32" spans="1:7" x14ac:dyDescent="0.3">
      <c r="A32" s="162" t="s">
        <v>696</v>
      </c>
      <c r="B32" s="163"/>
      <c r="C32" s="55" t="s">
        <v>694</v>
      </c>
      <c r="D32" s="90">
        <v>1</v>
      </c>
      <c r="E32" s="31">
        <v>4</v>
      </c>
      <c r="F32" s="78">
        <v>0</v>
      </c>
      <c r="G32" s="82">
        <f t="shared" si="0"/>
        <v>0</v>
      </c>
    </row>
    <row r="33" spans="1:7" x14ac:dyDescent="0.3">
      <c r="A33" s="162" t="s">
        <v>697</v>
      </c>
      <c r="B33" s="163"/>
      <c r="C33" s="55" t="s">
        <v>694</v>
      </c>
      <c r="D33" s="90">
        <v>1</v>
      </c>
      <c r="E33" s="31">
        <v>4</v>
      </c>
      <c r="F33" s="78">
        <v>0</v>
      </c>
      <c r="G33" s="82">
        <f t="shared" si="0"/>
        <v>0</v>
      </c>
    </row>
    <row r="34" spans="1:7" x14ac:dyDescent="0.3">
      <c r="A34" s="162" t="s">
        <v>698</v>
      </c>
      <c r="B34" s="163"/>
      <c r="C34" s="55" t="s">
        <v>694</v>
      </c>
      <c r="D34" s="90">
        <v>1</v>
      </c>
      <c r="E34" s="31">
        <v>4</v>
      </c>
      <c r="F34" s="78">
        <v>0</v>
      </c>
      <c r="G34" s="82">
        <f t="shared" si="0"/>
        <v>0</v>
      </c>
    </row>
    <row r="35" spans="1:7" x14ac:dyDescent="0.3">
      <c r="A35" s="162" t="s">
        <v>213</v>
      </c>
      <c r="B35" s="163"/>
      <c r="C35" s="55" t="s">
        <v>694</v>
      </c>
      <c r="D35" s="90">
        <v>1</v>
      </c>
      <c r="E35" s="31">
        <v>4</v>
      </c>
      <c r="F35" s="78">
        <v>0</v>
      </c>
      <c r="G35" s="82">
        <f t="shared" si="0"/>
        <v>0</v>
      </c>
    </row>
    <row r="36" spans="1:7" x14ac:dyDescent="0.3">
      <c r="A36" s="162" t="s">
        <v>699</v>
      </c>
      <c r="B36" s="163"/>
      <c r="C36" s="55" t="s">
        <v>694</v>
      </c>
      <c r="D36" s="90">
        <v>1</v>
      </c>
      <c r="E36" s="31">
        <v>4</v>
      </c>
      <c r="F36" s="78">
        <v>0</v>
      </c>
      <c r="G36" s="82">
        <f t="shared" si="0"/>
        <v>0</v>
      </c>
    </row>
    <row r="37" spans="1:7" x14ac:dyDescent="0.3">
      <c r="A37" s="162" t="s">
        <v>700</v>
      </c>
      <c r="B37" s="163"/>
      <c r="C37" s="55" t="s">
        <v>694</v>
      </c>
      <c r="D37" s="90">
        <v>1</v>
      </c>
      <c r="E37" s="31">
        <v>4</v>
      </c>
      <c r="F37" s="78">
        <v>0</v>
      </c>
      <c r="G37" s="82">
        <f t="shared" si="0"/>
        <v>0</v>
      </c>
    </row>
    <row r="38" spans="1:7" x14ac:dyDescent="0.3">
      <c r="A38" s="162" t="s">
        <v>701</v>
      </c>
      <c r="B38" s="163"/>
      <c r="C38" s="55" t="s">
        <v>694</v>
      </c>
      <c r="D38" s="90">
        <v>1</v>
      </c>
      <c r="E38" s="31">
        <v>4</v>
      </c>
      <c r="F38" s="78">
        <v>0</v>
      </c>
      <c r="G38" s="82">
        <f t="shared" si="0"/>
        <v>0</v>
      </c>
    </row>
    <row r="39" spans="1:7" x14ac:dyDescent="0.3">
      <c r="A39" s="162" t="s">
        <v>702</v>
      </c>
      <c r="B39" s="163"/>
      <c r="C39" s="55" t="s">
        <v>694</v>
      </c>
      <c r="D39" s="90">
        <v>1</v>
      </c>
      <c r="E39" s="31">
        <v>4</v>
      </c>
      <c r="F39" s="78">
        <v>0</v>
      </c>
      <c r="G39" s="82">
        <f t="shared" si="0"/>
        <v>0</v>
      </c>
    </row>
    <row r="40" spans="1:7" x14ac:dyDescent="0.3">
      <c r="A40" s="162" t="s">
        <v>703</v>
      </c>
      <c r="B40" s="163"/>
      <c r="C40" s="55" t="s">
        <v>694</v>
      </c>
      <c r="D40" s="90">
        <v>1</v>
      </c>
      <c r="E40" s="31">
        <v>4</v>
      </c>
      <c r="F40" s="78">
        <v>0</v>
      </c>
      <c r="G40" s="82">
        <f t="shared" si="0"/>
        <v>0</v>
      </c>
    </row>
    <row r="41" spans="1:7" x14ac:dyDescent="0.3">
      <c r="A41" s="162" t="s">
        <v>704</v>
      </c>
      <c r="B41" s="163"/>
      <c r="C41" s="55" t="s">
        <v>694</v>
      </c>
      <c r="D41" s="90">
        <v>1</v>
      </c>
      <c r="E41" s="31">
        <v>4</v>
      </c>
      <c r="F41" s="78">
        <v>0</v>
      </c>
      <c r="G41" s="82">
        <f t="shared" si="0"/>
        <v>0</v>
      </c>
    </row>
    <row r="42" spans="1:7" x14ac:dyDescent="0.3">
      <c r="A42" s="162" t="s">
        <v>705</v>
      </c>
      <c r="B42" s="163"/>
      <c r="C42" s="55" t="s">
        <v>694</v>
      </c>
      <c r="D42" s="90">
        <v>1</v>
      </c>
      <c r="E42" s="31">
        <v>5</v>
      </c>
      <c r="F42" s="78">
        <v>0</v>
      </c>
      <c r="G42" s="82">
        <f t="shared" si="0"/>
        <v>0</v>
      </c>
    </row>
    <row r="43" spans="1:7" x14ac:dyDescent="0.3">
      <c r="A43" s="162" t="s">
        <v>706</v>
      </c>
      <c r="B43" s="163"/>
      <c r="C43" s="55" t="s">
        <v>688</v>
      </c>
      <c r="D43" s="90">
        <v>1</v>
      </c>
      <c r="E43" s="31">
        <v>15</v>
      </c>
      <c r="F43" s="78">
        <v>0</v>
      </c>
      <c r="G43" s="82">
        <f t="shared" si="0"/>
        <v>0</v>
      </c>
    </row>
    <row r="44" spans="1:7" x14ac:dyDescent="0.3">
      <c r="A44" s="162" t="s">
        <v>707</v>
      </c>
      <c r="B44" s="163"/>
      <c r="C44" s="55" t="s">
        <v>688</v>
      </c>
      <c r="D44" s="90">
        <v>1</v>
      </c>
      <c r="E44" s="31">
        <v>15</v>
      </c>
      <c r="F44" s="78">
        <v>0</v>
      </c>
      <c r="G44" s="82">
        <f t="shared" si="0"/>
        <v>0</v>
      </c>
    </row>
    <row r="45" spans="1:7" x14ac:dyDescent="0.3">
      <c r="A45" s="162" t="s">
        <v>708</v>
      </c>
      <c r="B45" s="163"/>
      <c r="C45" s="55" t="s">
        <v>688</v>
      </c>
      <c r="D45" s="90">
        <v>1</v>
      </c>
      <c r="E45" s="31">
        <v>15</v>
      </c>
      <c r="F45" s="78">
        <v>0</v>
      </c>
      <c r="G45" s="82">
        <f t="shared" si="0"/>
        <v>0</v>
      </c>
    </row>
    <row r="46" spans="1:7" x14ac:dyDescent="0.3">
      <c r="A46" s="162" t="s">
        <v>742</v>
      </c>
      <c r="B46" s="163"/>
      <c r="C46" s="55" t="s">
        <v>694</v>
      </c>
      <c r="D46" s="90">
        <v>1</v>
      </c>
      <c r="E46" s="31">
        <v>10</v>
      </c>
      <c r="F46" s="78">
        <v>0</v>
      </c>
      <c r="G46" s="82">
        <f t="shared" si="0"/>
        <v>0</v>
      </c>
    </row>
    <row r="47" spans="1:7" x14ac:dyDescent="0.3">
      <c r="A47" s="162" t="s">
        <v>704</v>
      </c>
      <c r="B47" s="163"/>
      <c r="C47" s="55" t="s">
        <v>694</v>
      </c>
      <c r="D47" s="90">
        <v>1</v>
      </c>
      <c r="E47" s="31">
        <v>10</v>
      </c>
      <c r="F47" s="78">
        <v>0</v>
      </c>
      <c r="G47" s="82">
        <f t="shared" si="0"/>
        <v>0</v>
      </c>
    </row>
    <row r="48" spans="1:7" x14ac:dyDescent="0.3">
      <c r="A48" s="159" t="s">
        <v>709</v>
      </c>
      <c r="B48" s="160"/>
      <c r="C48" s="55" t="s">
        <v>688</v>
      </c>
      <c r="D48" s="90">
        <v>1</v>
      </c>
      <c r="E48" s="31">
        <v>10</v>
      </c>
      <c r="F48" s="78">
        <v>0</v>
      </c>
      <c r="G48" s="82">
        <f t="shared" si="0"/>
        <v>0</v>
      </c>
    </row>
    <row r="49" spans="1:7" x14ac:dyDescent="0.3">
      <c r="A49" s="159" t="s">
        <v>710</v>
      </c>
      <c r="B49" s="160"/>
      <c r="C49" s="58" t="s">
        <v>100</v>
      </c>
      <c r="D49" s="90">
        <v>1</v>
      </c>
      <c r="E49" s="53">
        <v>10</v>
      </c>
      <c r="F49" s="78">
        <v>0</v>
      </c>
      <c r="G49" s="82">
        <f t="shared" si="0"/>
        <v>0</v>
      </c>
    </row>
    <row r="50" spans="1:7" x14ac:dyDescent="0.3">
      <c r="A50" s="162" t="s">
        <v>711</v>
      </c>
      <c r="B50" s="163"/>
      <c r="C50" s="58" t="s">
        <v>94</v>
      </c>
      <c r="D50" s="90">
        <v>1</v>
      </c>
      <c r="E50" s="53">
        <v>2</v>
      </c>
      <c r="F50" s="78">
        <v>0</v>
      </c>
      <c r="G50" s="82">
        <f t="shared" si="0"/>
        <v>0</v>
      </c>
    </row>
    <row r="51" spans="1:7" x14ac:dyDescent="0.3">
      <c r="G51" s="104"/>
    </row>
    <row r="52" spans="1:7" x14ac:dyDescent="0.3">
      <c r="E52" s="105" t="s">
        <v>779</v>
      </c>
      <c r="F52" s="95"/>
      <c r="G52" s="107">
        <f>SUM(G8:G50)</f>
        <v>0</v>
      </c>
    </row>
  </sheetData>
  <sheetProtection algorithmName="SHA-512" hashValue="yD+5HTb0TvURlF0pXwehhiCzu/fxQgVdIrxjo3OsR6vi3ZpNOICEDQfItOBb/Y+463xfgYF/2fWlb3ACx36dDQ==" saltValue="q6cM0Cs+7sBdReQ8H0O5Zw==" spinCount="100000" sheet="1" objects="1" scenarios="1"/>
  <mergeCells count="52">
    <mergeCell ref="A1:C1"/>
    <mergeCell ref="D3:E3"/>
    <mergeCell ref="F3:H3"/>
    <mergeCell ref="A6:B6"/>
    <mergeCell ref="A7:B7"/>
    <mergeCell ref="B2:C2"/>
    <mergeCell ref="B3:C3"/>
    <mergeCell ref="B4:H4"/>
    <mergeCell ref="A5:G5"/>
    <mergeCell ref="A8:B8"/>
    <mergeCell ref="A9:B9"/>
    <mergeCell ref="A10:B10"/>
    <mergeCell ref="A11:B11"/>
    <mergeCell ref="A12:B12"/>
    <mergeCell ref="A45:B45"/>
    <mergeCell ref="A44:B44"/>
    <mergeCell ref="A30:B30"/>
    <mergeCell ref="A29:B29"/>
    <mergeCell ref="A33:B33"/>
    <mergeCell ref="A43:B43"/>
    <mergeCell ref="A38:B38"/>
    <mergeCell ref="A39:B39"/>
    <mergeCell ref="A40:B40"/>
    <mergeCell ref="A41:B41"/>
    <mergeCell ref="A42:B42"/>
    <mergeCell ref="A34:B34"/>
    <mergeCell ref="A35:B35"/>
    <mergeCell ref="A36:B36"/>
    <mergeCell ref="A37:B37"/>
    <mergeCell ref="A31:B31"/>
    <mergeCell ref="A50:B50"/>
    <mergeCell ref="A49:B49"/>
    <mergeCell ref="A48:B48"/>
    <mergeCell ref="A47:B47"/>
    <mergeCell ref="A46:B46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2:B32"/>
    <mergeCell ref="A22:B22"/>
    <mergeCell ref="A23:B23"/>
    <mergeCell ref="A24:B24"/>
    <mergeCell ref="A25:B25"/>
    <mergeCell ref="A26:B26"/>
    <mergeCell ref="A27:B27"/>
    <mergeCell ref="A28:B28"/>
  </mergeCells>
  <dataValidations count="1">
    <dataValidation type="list" allowBlank="1" showInputMessage="1" showErrorMessage="1" sqref="F8:F50">
      <formula1>$H$8:$T$8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1"/>
  <sheetViews>
    <sheetView zoomScaleNormal="100" workbookViewId="0">
      <pane ySplit="6" topLeftCell="A7" activePane="bottomLeft" state="frozen"/>
      <selection pane="bottomLeft" activeCell="T5" sqref="T5"/>
    </sheetView>
  </sheetViews>
  <sheetFormatPr defaultRowHeight="14.4" x14ac:dyDescent="0.3"/>
  <cols>
    <col min="1" max="1" width="16.6640625" customWidth="1"/>
    <col min="2" max="2" width="24.5546875" customWidth="1"/>
    <col min="3" max="3" width="13" customWidth="1"/>
    <col min="4" max="4" width="9.6640625" customWidth="1"/>
    <col min="5" max="5" width="15.33203125" customWidth="1"/>
    <col min="6" max="6" width="10.33203125" customWidth="1"/>
    <col min="9" max="19" width="0" hidden="1" customWidth="1"/>
  </cols>
  <sheetData>
    <row r="1" spans="1:27" ht="39" customHeight="1" x14ac:dyDescent="0.3">
      <c r="A1" s="122" t="s">
        <v>785</v>
      </c>
      <c r="B1" s="137"/>
      <c r="C1" s="137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x14ac:dyDescent="0.3">
      <c r="A2" s="79" t="s">
        <v>784</v>
      </c>
      <c r="B2" s="136"/>
      <c r="C2" s="13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7" x14ac:dyDescent="0.3">
      <c r="A3" s="79" t="s">
        <v>783</v>
      </c>
      <c r="B3" s="129"/>
      <c r="C3" s="129"/>
      <c r="D3" s="87" t="s">
        <v>782</v>
      </c>
      <c r="E3" s="129"/>
      <c r="F3" s="129"/>
      <c r="G3" s="12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1:27" x14ac:dyDescent="0.3">
      <c r="A4" s="86" t="s">
        <v>781</v>
      </c>
      <c r="B4" s="140"/>
      <c r="C4" s="140"/>
      <c r="D4" s="140"/>
      <c r="E4" s="140"/>
      <c r="F4" s="140"/>
      <c r="G4" s="140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1:27" ht="31.2" customHeight="1" x14ac:dyDescent="0.3">
      <c r="A5" s="116" t="s">
        <v>795</v>
      </c>
      <c r="B5" s="117"/>
      <c r="C5" s="117"/>
      <c r="D5" s="117"/>
      <c r="E5" s="117"/>
      <c r="F5" s="117"/>
      <c r="G5" s="117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7" ht="28.8" x14ac:dyDescent="0.3">
      <c r="A6" s="131" t="s">
        <v>167</v>
      </c>
      <c r="B6" s="132"/>
      <c r="C6" s="15" t="s">
        <v>168</v>
      </c>
      <c r="D6" s="19" t="s">
        <v>727</v>
      </c>
      <c r="E6" s="16" t="s">
        <v>731</v>
      </c>
      <c r="F6" s="17" t="s">
        <v>657</v>
      </c>
      <c r="G6" s="84" t="s">
        <v>779</v>
      </c>
    </row>
    <row r="7" spans="1:27" x14ac:dyDescent="0.3">
      <c r="A7" s="175" t="s">
        <v>752</v>
      </c>
      <c r="B7" s="176"/>
      <c r="C7" s="30"/>
      <c r="D7" s="59"/>
      <c r="E7" s="60"/>
      <c r="F7" s="61"/>
      <c r="G7" s="83"/>
    </row>
    <row r="8" spans="1:27" x14ac:dyDescent="0.3">
      <c r="A8" s="114" t="s">
        <v>662</v>
      </c>
      <c r="B8" s="115"/>
      <c r="C8" s="29" t="s">
        <v>663</v>
      </c>
      <c r="D8" s="8">
        <v>1</v>
      </c>
      <c r="E8" s="51">
        <v>224.64</v>
      </c>
      <c r="F8" s="78">
        <v>0</v>
      </c>
      <c r="G8" s="82">
        <f t="shared" ref="G8:G18" si="0">(E8/D8)*F8</f>
        <v>0</v>
      </c>
      <c r="I8">
        <v>0</v>
      </c>
      <c r="J8">
        <v>1</v>
      </c>
      <c r="K8">
        <v>2</v>
      </c>
      <c r="L8">
        <v>3</v>
      </c>
      <c r="M8">
        <v>4</v>
      </c>
      <c r="N8">
        <v>5</v>
      </c>
      <c r="O8">
        <v>6</v>
      </c>
      <c r="P8">
        <v>7</v>
      </c>
      <c r="Q8">
        <v>8</v>
      </c>
      <c r="R8">
        <v>9</v>
      </c>
      <c r="S8">
        <v>10</v>
      </c>
    </row>
    <row r="9" spans="1:27" x14ac:dyDescent="0.3">
      <c r="A9" s="114" t="s">
        <v>664</v>
      </c>
      <c r="B9" s="115"/>
      <c r="C9" s="29" t="s">
        <v>665</v>
      </c>
      <c r="D9" s="8">
        <v>1</v>
      </c>
      <c r="E9" s="51">
        <v>109.116</v>
      </c>
      <c r="F9" s="78">
        <v>0</v>
      </c>
      <c r="G9" s="82">
        <f t="shared" si="0"/>
        <v>0</v>
      </c>
    </row>
    <row r="10" spans="1:27" x14ac:dyDescent="0.3">
      <c r="A10" s="114" t="s">
        <v>666</v>
      </c>
      <c r="B10" s="115"/>
      <c r="C10" s="29" t="s">
        <v>667</v>
      </c>
      <c r="D10" s="8">
        <v>1</v>
      </c>
      <c r="E10" s="51">
        <v>92.399999999999991</v>
      </c>
      <c r="F10" s="78">
        <v>0</v>
      </c>
      <c r="G10" s="82">
        <f t="shared" si="0"/>
        <v>0</v>
      </c>
    </row>
    <row r="11" spans="1:27" x14ac:dyDescent="0.3">
      <c r="A11" s="114" t="s">
        <v>668</v>
      </c>
      <c r="B11" s="115"/>
      <c r="C11" s="29" t="s">
        <v>669</v>
      </c>
      <c r="D11" s="8">
        <v>1</v>
      </c>
      <c r="E11" s="51">
        <v>3.972</v>
      </c>
      <c r="F11" s="78">
        <v>0</v>
      </c>
      <c r="G11" s="82">
        <f t="shared" si="0"/>
        <v>0</v>
      </c>
    </row>
    <row r="12" spans="1:27" x14ac:dyDescent="0.3">
      <c r="A12" s="114" t="s">
        <v>670</v>
      </c>
      <c r="B12" s="115"/>
      <c r="C12" s="29" t="s">
        <v>671</v>
      </c>
      <c r="D12" s="8">
        <v>1</v>
      </c>
      <c r="E12" s="51">
        <v>36.552</v>
      </c>
      <c r="F12" s="78">
        <v>0</v>
      </c>
      <c r="G12" s="82">
        <f t="shared" si="0"/>
        <v>0</v>
      </c>
    </row>
    <row r="13" spans="1:27" x14ac:dyDescent="0.3">
      <c r="A13" s="114" t="s">
        <v>672</v>
      </c>
      <c r="B13" s="115"/>
      <c r="C13" s="29" t="s">
        <v>734</v>
      </c>
      <c r="D13" s="8">
        <v>1</v>
      </c>
      <c r="E13" s="51">
        <v>392.47199999999998</v>
      </c>
      <c r="F13" s="78">
        <v>0</v>
      </c>
      <c r="G13" s="82">
        <f t="shared" si="0"/>
        <v>0</v>
      </c>
    </row>
    <row r="14" spans="1:27" x14ac:dyDescent="0.3">
      <c r="A14" s="114" t="s">
        <v>673</v>
      </c>
      <c r="B14" s="115"/>
      <c r="C14" s="29" t="s">
        <v>674</v>
      </c>
      <c r="D14" s="8">
        <v>10</v>
      </c>
      <c r="E14" s="51">
        <v>45.6</v>
      </c>
      <c r="F14" s="78">
        <v>0</v>
      </c>
      <c r="G14" s="82">
        <f t="shared" si="0"/>
        <v>0</v>
      </c>
      <c r="I14">
        <v>0</v>
      </c>
      <c r="J14">
        <v>10</v>
      </c>
      <c r="K14">
        <v>20</v>
      </c>
      <c r="L14">
        <v>30</v>
      </c>
      <c r="M14">
        <v>40</v>
      </c>
      <c r="N14">
        <v>50</v>
      </c>
      <c r="O14">
        <v>60</v>
      </c>
      <c r="P14">
        <v>70</v>
      </c>
      <c r="Q14">
        <v>80</v>
      </c>
      <c r="R14">
        <v>90</v>
      </c>
      <c r="S14">
        <v>100</v>
      </c>
    </row>
    <row r="15" spans="1:27" x14ac:dyDescent="0.3">
      <c r="A15" s="114" t="s">
        <v>675</v>
      </c>
      <c r="B15" s="115"/>
      <c r="C15" s="9" t="s">
        <v>676</v>
      </c>
      <c r="D15" s="8">
        <v>10</v>
      </c>
      <c r="E15" s="51">
        <v>6.6</v>
      </c>
      <c r="F15" s="78">
        <v>0</v>
      </c>
      <c r="G15" s="82">
        <f t="shared" si="0"/>
        <v>0</v>
      </c>
    </row>
    <row r="16" spans="1:27" x14ac:dyDescent="0.3">
      <c r="A16" s="114" t="s">
        <v>677</v>
      </c>
      <c r="B16" s="115"/>
      <c r="C16" s="29" t="s">
        <v>678</v>
      </c>
      <c r="D16" s="8">
        <v>1</v>
      </c>
      <c r="E16" s="51">
        <v>68.051999999999992</v>
      </c>
      <c r="F16" s="78">
        <v>0</v>
      </c>
      <c r="G16" s="82">
        <f t="shared" si="0"/>
        <v>0</v>
      </c>
    </row>
    <row r="17" spans="1:7" x14ac:dyDescent="0.3">
      <c r="A17" s="114" t="s">
        <v>679</v>
      </c>
      <c r="B17" s="115"/>
      <c r="C17" s="29" t="s">
        <v>680</v>
      </c>
      <c r="D17" s="8">
        <v>1</v>
      </c>
      <c r="E17" s="51">
        <v>67.92</v>
      </c>
      <c r="F17" s="78">
        <v>0</v>
      </c>
      <c r="G17" s="82">
        <f t="shared" si="0"/>
        <v>0</v>
      </c>
    </row>
    <row r="18" spans="1:7" x14ac:dyDescent="0.3">
      <c r="A18" s="114" t="s">
        <v>681</v>
      </c>
      <c r="B18" s="115"/>
      <c r="C18" s="29" t="s">
        <v>682</v>
      </c>
      <c r="D18" s="8">
        <v>1</v>
      </c>
      <c r="E18" s="62">
        <v>31.02</v>
      </c>
      <c r="F18" s="78">
        <v>0</v>
      </c>
      <c r="G18" s="82">
        <f t="shared" si="0"/>
        <v>0</v>
      </c>
    </row>
    <row r="19" spans="1:7" x14ac:dyDescent="0.3">
      <c r="A19" s="174"/>
      <c r="B19" s="174"/>
      <c r="E19" s="64"/>
      <c r="F19" s="28"/>
      <c r="G19" s="81"/>
    </row>
    <row r="20" spans="1:7" x14ac:dyDescent="0.3">
      <c r="A20" s="173" t="s">
        <v>751</v>
      </c>
      <c r="B20" s="173"/>
      <c r="E20" s="63"/>
      <c r="F20" s="28"/>
      <c r="G20" s="81"/>
    </row>
    <row r="21" spans="1:7" x14ac:dyDescent="0.3">
      <c r="A21" s="159" t="s">
        <v>205</v>
      </c>
      <c r="B21" s="160"/>
      <c r="C21" s="113" t="s">
        <v>797</v>
      </c>
      <c r="D21" s="66">
        <v>1</v>
      </c>
      <c r="E21" s="65">
        <v>6.1679999999999993</v>
      </c>
      <c r="F21" s="78">
        <v>0</v>
      </c>
      <c r="G21" s="82">
        <f t="shared" ref="G21:G34" si="1">(E21/D21)*F21</f>
        <v>0</v>
      </c>
    </row>
    <row r="22" spans="1:7" x14ac:dyDescent="0.3">
      <c r="A22" s="159" t="s">
        <v>208</v>
      </c>
      <c r="B22" s="160"/>
      <c r="C22" s="113" t="s">
        <v>798</v>
      </c>
      <c r="D22" s="66">
        <v>1</v>
      </c>
      <c r="E22" s="65">
        <v>6.1679999999999993</v>
      </c>
      <c r="F22" s="78">
        <v>0</v>
      </c>
      <c r="G22" s="82">
        <f t="shared" si="1"/>
        <v>0</v>
      </c>
    </row>
    <row r="23" spans="1:7" x14ac:dyDescent="0.3">
      <c r="A23" s="159" t="s">
        <v>215</v>
      </c>
      <c r="B23" s="160"/>
      <c r="C23" s="113" t="s">
        <v>799</v>
      </c>
      <c r="D23" s="66">
        <v>1</v>
      </c>
      <c r="E23" s="65">
        <v>6.1679999999999993</v>
      </c>
      <c r="F23" s="78">
        <v>0</v>
      </c>
      <c r="G23" s="82">
        <f t="shared" si="1"/>
        <v>0</v>
      </c>
    </row>
    <row r="24" spans="1:7" x14ac:dyDescent="0.3">
      <c r="A24" s="159" t="s">
        <v>685</v>
      </c>
      <c r="B24" s="160"/>
      <c r="C24" s="113" t="s">
        <v>800</v>
      </c>
      <c r="D24" s="66">
        <v>1</v>
      </c>
      <c r="E24" s="65">
        <v>6.1679999999999993</v>
      </c>
      <c r="F24" s="78">
        <v>0</v>
      </c>
      <c r="G24" s="82">
        <f t="shared" si="1"/>
        <v>0</v>
      </c>
    </row>
    <row r="25" spans="1:7" x14ac:dyDescent="0.3">
      <c r="A25" s="159" t="s">
        <v>213</v>
      </c>
      <c r="B25" s="160"/>
      <c r="C25" s="113" t="s">
        <v>753</v>
      </c>
      <c r="D25" s="66">
        <v>1</v>
      </c>
      <c r="E25" s="65">
        <v>6.1679999999999993</v>
      </c>
      <c r="F25" s="78">
        <v>0</v>
      </c>
      <c r="G25" s="82">
        <f t="shared" si="1"/>
        <v>0</v>
      </c>
    </row>
    <row r="26" spans="1:7" x14ac:dyDescent="0.3">
      <c r="A26" s="159" t="s">
        <v>210</v>
      </c>
      <c r="B26" s="160"/>
      <c r="C26" s="113" t="s">
        <v>801</v>
      </c>
      <c r="D26" s="66">
        <v>1</v>
      </c>
      <c r="E26" s="65">
        <v>6.1679999999999993</v>
      </c>
      <c r="F26" s="78">
        <v>0</v>
      </c>
      <c r="G26" s="82">
        <f t="shared" si="1"/>
        <v>0</v>
      </c>
    </row>
    <row r="27" spans="1:7" x14ac:dyDescent="0.3">
      <c r="A27" s="159" t="s">
        <v>212</v>
      </c>
      <c r="B27" s="160"/>
      <c r="C27" s="113" t="s">
        <v>802</v>
      </c>
      <c r="D27" s="66">
        <v>1</v>
      </c>
      <c r="E27" s="65">
        <v>6.1679999999999993</v>
      </c>
      <c r="F27" s="78">
        <v>0</v>
      </c>
      <c r="G27" s="82">
        <f t="shared" si="1"/>
        <v>0</v>
      </c>
    </row>
    <row r="28" spans="1:7" x14ac:dyDescent="0.3">
      <c r="A28" s="159" t="s">
        <v>214</v>
      </c>
      <c r="B28" s="160"/>
      <c r="C28" s="113" t="s">
        <v>803</v>
      </c>
      <c r="D28" s="66">
        <v>1</v>
      </c>
      <c r="E28" s="65">
        <v>6.1679999999999993</v>
      </c>
      <c r="F28" s="78">
        <v>0</v>
      </c>
      <c r="G28" s="82">
        <f t="shared" si="1"/>
        <v>0</v>
      </c>
    </row>
    <row r="29" spans="1:7" x14ac:dyDescent="0.3">
      <c r="A29" s="159" t="s">
        <v>206</v>
      </c>
      <c r="B29" s="160"/>
      <c r="C29" s="113" t="s">
        <v>804</v>
      </c>
      <c r="D29" s="66">
        <v>1</v>
      </c>
      <c r="E29" s="65">
        <v>6.1679999999999993</v>
      </c>
      <c r="F29" s="78">
        <v>0</v>
      </c>
      <c r="G29" s="82">
        <f t="shared" si="1"/>
        <v>0</v>
      </c>
    </row>
    <row r="30" spans="1:7" x14ac:dyDescent="0.3">
      <c r="A30" s="159" t="s">
        <v>756</v>
      </c>
      <c r="B30" s="160"/>
      <c r="C30" s="113" t="s">
        <v>805</v>
      </c>
      <c r="D30" s="66">
        <v>1</v>
      </c>
      <c r="E30" s="65">
        <v>6.1679999999999993</v>
      </c>
      <c r="F30" s="78">
        <v>0</v>
      </c>
      <c r="G30" s="82">
        <f t="shared" si="1"/>
        <v>0</v>
      </c>
    </row>
    <row r="31" spans="1:7" x14ac:dyDescent="0.3">
      <c r="A31" s="159" t="s">
        <v>217</v>
      </c>
      <c r="B31" s="160"/>
      <c r="C31" s="113" t="s">
        <v>806</v>
      </c>
      <c r="D31" s="66">
        <v>1</v>
      </c>
      <c r="E31" s="65">
        <v>6.1679999999999993</v>
      </c>
      <c r="F31" s="78">
        <v>0</v>
      </c>
      <c r="G31" s="82">
        <f t="shared" si="1"/>
        <v>0</v>
      </c>
    </row>
    <row r="32" spans="1:7" x14ac:dyDescent="0.3">
      <c r="A32" s="159" t="s">
        <v>216</v>
      </c>
      <c r="B32" s="160"/>
      <c r="C32" s="113" t="s">
        <v>807</v>
      </c>
      <c r="D32" s="66">
        <v>1</v>
      </c>
      <c r="E32" s="65">
        <v>6.1679999999999993</v>
      </c>
      <c r="F32" s="78">
        <v>0</v>
      </c>
      <c r="G32" s="82">
        <f t="shared" si="1"/>
        <v>0</v>
      </c>
    </row>
    <row r="33" spans="1:7" x14ac:dyDescent="0.3">
      <c r="A33" s="159" t="s">
        <v>704</v>
      </c>
      <c r="B33" s="160"/>
      <c r="C33" s="113" t="s">
        <v>754</v>
      </c>
      <c r="D33" s="66">
        <v>1</v>
      </c>
      <c r="E33" s="65">
        <v>6.1679999999999993</v>
      </c>
      <c r="F33" s="78">
        <v>0</v>
      </c>
      <c r="G33" s="82">
        <f t="shared" si="1"/>
        <v>0</v>
      </c>
    </row>
    <row r="34" spans="1:7" x14ac:dyDescent="0.3">
      <c r="A34" s="159" t="s">
        <v>742</v>
      </c>
      <c r="B34" s="160"/>
      <c r="C34" s="113" t="s">
        <v>755</v>
      </c>
      <c r="D34" s="66">
        <v>1</v>
      </c>
      <c r="E34" s="65">
        <v>6.1679999999999993</v>
      </c>
      <c r="F34" s="78">
        <v>0</v>
      </c>
      <c r="G34" s="82">
        <f t="shared" si="1"/>
        <v>0</v>
      </c>
    </row>
    <row r="35" spans="1:7" x14ac:dyDescent="0.3">
      <c r="F35" s="24"/>
      <c r="G35" s="80"/>
    </row>
    <row r="36" spans="1:7" x14ac:dyDescent="0.3">
      <c r="E36" s="9" t="s">
        <v>779</v>
      </c>
      <c r="F36" s="128">
        <f>SUM(G7:G34)</f>
        <v>0</v>
      </c>
      <c r="G36" s="128"/>
    </row>
    <row r="37" spans="1:7" x14ac:dyDescent="0.3">
      <c r="G37" s="80"/>
    </row>
    <row r="38" spans="1:7" x14ac:dyDescent="0.3">
      <c r="G38" s="80"/>
    </row>
    <row r="39" spans="1:7" x14ac:dyDescent="0.3">
      <c r="G39" s="80"/>
    </row>
    <row r="40" spans="1:7" x14ac:dyDescent="0.3">
      <c r="G40" s="80"/>
    </row>
    <row r="41" spans="1:7" x14ac:dyDescent="0.3">
      <c r="G41" s="80"/>
    </row>
  </sheetData>
  <sheetProtection algorithmName="SHA-512" hashValue="Y8aYl0cYhyER3mXFTCaAdCioo3GRizJk8ibYiR1/PLpLSDdNTAMppVNPN1k+JEwaKWOFUKs54oEuw77VzTle8w==" saltValue="InFV6HVcbzDnOFgDmcl+GA==" spinCount="100000" sheet="1" objects="1" scenarios="1"/>
  <mergeCells count="36">
    <mergeCell ref="A12:B12"/>
    <mergeCell ref="E3:G3"/>
    <mergeCell ref="B4:G4"/>
    <mergeCell ref="F36:G36"/>
    <mergeCell ref="A24:B24"/>
    <mergeCell ref="A26:B26"/>
    <mergeCell ref="A27:B27"/>
    <mergeCell ref="A28:B28"/>
    <mergeCell ref="A31:B31"/>
    <mergeCell ref="A13:B13"/>
    <mergeCell ref="A14:B14"/>
    <mergeCell ref="A15:B15"/>
    <mergeCell ref="A16:B16"/>
    <mergeCell ref="A17:B17"/>
    <mergeCell ref="A6:B6"/>
    <mergeCell ref="A7:B7"/>
    <mergeCell ref="A25:B25"/>
    <mergeCell ref="A18:B18"/>
    <mergeCell ref="A20:B20"/>
    <mergeCell ref="A19:B19"/>
    <mergeCell ref="A21:B21"/>
    <mergeCell ref="A22:B22"/>
    <mergeCell ref="A23:B23"/>
    <mergeCell ref="A34:B34"/>
    <mergeCell ref="A33:B33"/>
    <mergeCell ref="A32:B32"/>
    <mergeCell ref="A29:B29"/>
    <mergeCell ref="A30:B30"/>
    <mergeCell ref="A9:B9"/>
    <mergeCell ref="A10:B10"/>
    <mergeCell ref="A11:B11"/>
    <mergeCell ref="A1:C1"/>
    <mergeCell ref="B2:C2"/>
    <mergeCell ref="B3:C3"/>
    <mergeCell ref="A8:B8"/>
    <mergeCell ref="A5:G5"/>
  </mergeCells>
  <dataValidations count="1">
    <dataValidation type="list" allowBlank="1" showInputMessage="1" showErrorMessage="1" sqref="F8:F18 F21:F34">
      <formula1>$I$8:$S$8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39"/>
  <sheetViews>
    <sheetView zoomScaleNormal="100" workbookViewId="0">
      <pane ySplit="6" topLeftCell="A7" activePane="bottomLeft" state="frozen"/>
      <selection pane="bottomLeft" activeCell="A6" sqref="A6:B6"/>
    </sheetView>
  </sheetViews>
  <sheetFormatPr defaultRowHeight="14.4" x14ac:dyDescent="0.3"/>
  <cols>
    <col min="1" max="1" width="18.77734375" customWidth="1"/>
    <col min="2" max="2" width="23.77734375" customWidth="1"/>
    <col min="3" max="3" width="13.44140625" bestFit="1" customWidth="1"/>
    <col min="4" max="4" width="9.6640625" customWidth="1"/>
    <col min="5" max="5" width="9.44140625" style="2" customWidth="1"/>
    <col min="6" max="6" width="10.5546875" customWidth="1"/>
    <col min="7" max="7" width="13.6640625" style="99" customWidth="1"/>
    <col min="8" max="29" width="0" hidden="1" customWidth="1"/>
  </cols>
  <sheetData>
    <row r="1" spans="1:27" ht="28.2" customHeight="1" x14ac:dyDescent="0.4">
      <c r="A1" s="122" t="s">
        <v>787</v>
      </c>
      <c r="B1" s="137"/>
      <c r="C1" s="137"/>
      <c r="D1" s="88"/>
      <c r="E1" s="79"/>
      <c r="F1" s="79"/>
      <c r="G1" s="103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x14ac:dyDescent="0.3">
      <c r="A2" s="79" t="s">
        <v>784</v>
      </c>
      <c r="B2" s="136"/>
      <c r="C2" s="136"/>
      <c r="D2" s="79"/>
      <c r="E2" s="79"/>
      <c r="F2" s="79"/>
      <c r="G2" s="103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7" x14ac:dyDescent="0.3">
      <c r="A3" s="79" t="s">
        <v>783</v>
      </c>
      <c r="B3" s="129"/>
      <c r="C3" s="129"/>
      <c r="D3" s="87" t="s">
        <v>782</v>
      </c>
      <c r="E3" s="136"/>
      <c r="F3" s="136"/>
      <c r="G3" s="13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1:27" x14ac:dyDescent="0.3">
      <c r="A4" s="86" t="s">
        <v>781</v>
      </c>
      <c r="B4" s="130"/>
      <c r="C4" s="130"/>
      <c r="D4" s="130"/>
      <c r="E4" s="130"/>
      <c r="F4" s="130"/>
      <c r="G4" s="130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1:27" x14ac:dyDescent="0.3">
      <c r="A5" s="116" t="s">
        <v>796</v>
      </c>
      <c r="B5" s="117"/>
      <c r="C5" s="117"/>
      <c r="D5" s="117"/>
      <c r="E5" s="117"/>
      <c r="F5" s="117"/>
      <c r="G5" s="117"/>
      <c r="H5" s="117"/>
      <c r="I5" s="117"/>
      <c r="J5" s="117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7" ht="26.4" customHeight="1" x14ac:dyDescent="0.3">
      <c r="A6" s="131" t="s">
        <v>167</v>
      </c>
      <c r="B6" s="132"/>
      <c r="C6" s="15" t="s">
        <v>168</v>
      </c>
      <c r="D6" s="19" t="s">
        <v>727</v>
      </c>
      <c r="E6" s="16" t="s">
        <v>713</v>
      </c>
      <c r="F6" s="17" t="s">
        <v>657</v>
      </c>
      <c r="G6" s="84" t="s">
        <v>779</v>
      </c>
    </row>
    <row r="7" spans="1:27" x14ac:dyDescent="0.3">
      <c r="A7" s="125" t="s">
        <v>0</v>
      </c>
      <c r="B7" s="126"/>
      <c r="C7" s="7" t="s">
        <v>1</v>
      </c>
      <c r="D7" s="8">
        <v>20</v>
      </c>
      <c r="E7" s="31">
        <v>174.42</v>
      </c>
      <c r="F7" s="77">
        <v>0</v>
      </c>
      <c r="G7" s="82">
        <f t="shared" ref="G7:G38" si="0">(E7/D7)*F7</f>
        <v>0</v>
      </c>
      <c r="I7">
        <v>0</v>
      </c>
      <c r="J7">
        <v>20</v>
      </c>
      <c r="K7">
        <v>40</v>
      </c>
      <c r="L7">
        <v>60</v>
      </c>
      <c r="M7">
        <v>80</v>
      </c>
      <c r="N7">
        <v>100</v>
      </c>
      <c r="O7">
        <v>120</v>
      </c>
      <c r="P7">
        <v>140</v>
      </c>
      <c r="Q7">
        <v>160</v>
      </c>
      <c r="R7">
        <v>180</v>
      </c>
      <c r="S7">
        <v>200</v>
      </c>
      <c r="T7">
        <v>220</v>
      </c>
      <c r="U7">
        <v>240</v>
      </c>
      <c r="V7">
        <v>260</v>
      </c>
      <c r="W7">
        <v>280</v>
      </c>
      <c r="X7">
        <v>300</v>
      </c>
    </row>
    <row r="8" spans="1:27" x14ac:dyDescent="0.3">
      <c r="A8" s="125" t="s">
        <v>2</v>
      </c>
      <c r="B8" s="126"/>
      <c r="C8" s="7" t="s">
        <v>3</v>
      </c>
      <c r="D8" s="8">
        <v>20</v>
      </c>
      <c r="E8" s="31">
        <v>72.63</v>
      </c>
      <c r="F8" s="77">
        <v>0</v>
      </c>
      <c r="G8" s="82">
        <f t="shared" si="0"/>
        <v>0</v>
      </c>
    </row>
    <row r="9" spans="1:27" x14ac:dyDescent="0.3">
      <c r="A9" s="125" t="s">
        <v>4</v>
      </c>
      <c r="B9" s="126"/>
      <c r="C9" s="7" t="s">
        <v>5</v>
      </c>
      <c r="D9" s="8">
        <v>20</v>
      </c>
      <c r="E9" s="31">
        <v>83.160000000000011</v>
      </c>
      <c r="F9" s="77">
        <v>0</v>
      </c>
      <c r="G9" s="82">
        <f t="shared" si="0"/>
        <v>0</v>
      </c>
    </row>
    <row r="10" spans="1:27" x14ac:dyDescent="0.3">
      <c r="A10" s="125" t="s">
        <v>6</v>
      </c>
      <c r="B10" s="126"/>
      <c r="C10" s="7" t="s">
        <v>7</v>
      </c>
      <c r="D10" s="8">
        <v>100</v>
      </c>
      <c r="E10" s="31">
        <v>228.15</v>
      </c>
      <c r="F10" s="77">
        <v>0</v>
      </c>
      <c r="G10" s="82">
        <f t="shared" si="0"/>
        <v>0</v>
      </c>
      <c r="I10">
        <v>0</v>
      </c>
      <c r="J10">
        <v>100</v>
      </c>
      <c r="K10">
        <v>200</v>
      </c>
      <c r="L10">
        <v>300</v>
      </c>
      <c r="M10">
        <v>400</v>
      </c>
      <c r="N10">
        <v>500</v>
      </c>
      <c r="O10">
        <v>600</v>
      </c>
      <c r="P10">
        <v>700</v>
      </c>
      <c r="Q10">
        <v>800</v>
      </c>
      <c r="R10">
        <v>900</v>
      </c>
      <c r="S10">
        <v>1000</v>
      </c>
    </row>
    <row r="11" spans="1:27" x14ac:dyDescent="0.3">
      <c r="A11" s="125" t="s">
        <v>8</v>
      </c>
      <c r="B11" s="126"/>
      <c r="C11" s="7" t="s">
        <v>9</v>
      </c>
      <c r="D11" s="8">
        <v>100</v>
      </c>
      <c r="E11" s="31">
        <v>228.15</v>
      </c>
      <c r="F11" s="77">
        <v>0</v>
      </c>
      <c r="G11" s="82">
        <f t="shared" si="0"/>
        <v>0</v>
      </c>
    </row>
    <row r="12" spans="1:27" x14ac:dyDescent="0.3">
      <c r="A12" s="125" t="s">
        <v>10</v>
      </c>
      <c r="B12" s="126"/>
      <c r="C12" s="7" t="s">
        <v>11</v>
      </c>
      <c r="D12" s="8">
        <v>100</v>
      </c>
      <c r="E12" s="31">
        <v>29.700000000000003</v>
      </c>
      <c r="F12" s="77">
        <v>0</v>
      </c>
      <c r="G12" s="82">
        <f t="shared" si="0"/>
        <v>0</v>
      </c>
    </row>
    <row r="13" spans="1:27" x14ac:dyDescent="0.3">
      <c r="A13" s="125" t="s">
        <v>12</v>
      </c>
      <c r="B13" s="126"/>
      <c r="C13" s="7" t="s">
        <v>13</v>
      </c>
      <c r="D13" s="8">
        <v>100</v>
      </c>
      <c r="E13" s="31">
        <v>29.700000000000003</v>
      </c>
      <c r="F13" s="77">
        <v>0</v>
      </c>
      <c r="G13" s="82">
        <f t="shared" si="0"/>
        <v>0</v>
      </c>
    </row>
    <row r="14" spans="1:27" x14ac:dyDescent="0.3">
      <c r="A14" s="125" t="s">
        <v>14</v>
      </c>
      <c r="B14" s="126"/>
      <c r="C14" s="10" t="s">
        <v>15</v>
      </c>
      <c r="D14" s="8">
        <v>100</v>
      </c>
      <c r="E14" s="31">
        <v>29.700000000000003</v>
      </c>
      <c r="F14" s="77">
        <v>0</v>
      </c>
      <c r="G14" s="82">
        <f t="shared" si="0"/>
        <v>0</v>
      </c>
    </row>
    <row r="15" spans="1:27" x14ac:dyDescent="0.3">
      <c r="A15" s="125" t="s">
        <v>16</v>
      </c>
      <c r="B15" s="126"/>
      <c r="C15" s="7" t="s">
        <v>17</v>
      </c>
      <c r="D15" s="8">
        <v>100</v>
      </c>
      <c r="E15" s="31">
        <v>29.700000000000003</v>
      </c>
      <c r="F15" s="77">
        <v>0</v>
      </c>
      <c r="G15" s="82">
        <f t="shared" si="0"/>
        <v>0</v>
      </c>
    </row>
    <row r="16" spans="1:27" x14ac:dyDescent="0.3">
      <c r="A16" s="114" t="s">
        <v>18</v>
      </c>
      <c r="B16" s="115"/>
      <c r="C16" s="7" t="s">
        <v>19</v>
      </c>
      <c r="D16" s="8">
        <v>10</v>
      </c>
      <c r="E16" s="31">
        <v>0</v>
      </c>
      <c r="F16" s="77">
        <v>0</v>
      </c>
      <c r="G16" s="82">
        <f t="shared" si="0"/>
        <v>0</v>
      </c>
      <c r="I16">
        <v>0</v>
      </c>
      <c r="J16">
        <v>10</v>
      </c>
      <c r="K16">
        <v>20</v>
      </c>
      <c r="L16">
        <v>30</v>
      </c>
      <c r="M16">
        <v>40</v>
      </c>
      <c r="N16">
        <v>50</v>
      </c>
      <c r="O16">
        <v>60</v>
      </c>
      <c r="P16">
        <v>70</v>
      </c>
      <c r="Q16">
        <v>80</v>
      </c>
      <c r="R16">
        <v>90</v>
      </c>
      <c r="S16">
        <v>100</v>
      </c>
      <c r="T16">
        <v>110</v>
      </c>
      <c r="U16">
        <v>120</v>
      </c>
      <c r="V16">
        <v>130</v>
      </c>
      <c r="W16">
        <v>140</v>
      </c>
    </row>
    <row r="17" spans="1:29" x14ac:dyDescent="0.3">
      <c r="A17" s="125" t="s">
        <v>20</v>
      </c>
      <c r="B17" s="126"/>
      <c r="C17" s="11" t="s">
        <v>21</v>
      </c>
      <c r="D17" s="8">
        <v>10</v>
      </c>
      <c r="E17" s="31">
        <v>203.24250000000004</v>
      </c>
      <c r="F17" s="77">
        <v>0</v>
      </c>
      <c r="G17" s="82">
        <f t="shared" si="0"/>
        <v>0</v>
      </c>
    </row>
    <row r="18" spans="1:29" x14ac:dyDescent="0.3">
      <c r="A18" s="125" t="s">
        <v>22</v>
      </c>
      <c r="B18" s="126"/>
      <c r="C18" s="7" t="s">
        <v>23</v>
      </c>
      <c r="D18" s="8">
        <v>10</v>
      </c>
      <c r="E18" s="31">
        <v>210.19499999999999</v>
      </c>
      <c r="F18" s="77">
        <v>0</v>
      </c>
      <c r="G18" s="82">
        <f t="shared" si="0"/>
        <v>0</v>
      </c>
    </row>
    <row r="19" spans="1:29" x14ac:dyDescent="0.3">
      <c r="A19" s="125" t="s">
        <v>24</v>
      </c>
      <c r="B19" s="126"/>
      <c r="C19" s="7" t="s">
        <v>25</v>
      </c>
      <c r="D19" s="8">
        <v>10</v>
      </c>
      <c r="E19" s="31">
        <v>243.89100000000002</v>
      </c>
      <c r="F19" s="77">
        <v>0</v>
      </c>
      <c r="G19" s="82">
        <f t="shared" si="0"/>
        <v>0</v>
      </c>
    </row>
    <row r="20" spans="1:29" x14ac:dyDescent="0.3">
      <c r="A20" s="125" t="s">
        <v>26</v>
      </c>
      <c r="B20" s="126"/>
      <c r="C20" s="7" t="s">
        <v>27</v>
      </c>
      <c r="D20" s="8">
        <v>10</v>
      </c>
      <c r="E20" s="31">
        <v>220.52250000000001</v>
      </c>
      <c r="F20" s="77">
        <v>0</v>
      </c>
      <c r="G20" s="82">
        <f t="shared" si="0"/>
        <v>0</v>
      </c>
    </row>
    <row r="21" spans="1:29" x14ac:dyDescent="0.3">
      <c r="A21" s="125" t="s">
        <v>28</v>
      </c>
      <c r="B21" s="126"/>
      <c r="C21" s="7" t="s">
        <v>29</v>
      </c>
      <c r="D21" s="8">
        <v>1</v>
      </c>
      <c r="E21" s="31">
        <v>40.756500000000003</v>
      </c>
      <c r="F21" s="77">
        <v>0</v>
      </c>
      <c r="G21" s="82">
        <f t="shared" si="0"/>
        <v>0</v>
      </c>
      <c r="I21">
        <v>0</v>
      </c>
      <c r="J21">
        <v>1</v>
      </c>
      <c r="K21">
        <v>2</v>
      </c>
      <c r="L21">
        <v>3</v>
      </c>
      <c r="M21">
        <v>4</v>
      </c>
      <c r="N21">
        <v>5</v>
      </c>
      <c r="O21">
        <v>6</v>
      </c>
      <c r="P21">
        <v>7</v>
      </c>
      <c r="Q21">
        <v>8</v>
      </c>
      <c r="R21">
        <v>9</v>
      </c>
      <c r="S21">
        <v>10</v>
      </c>
      <c r="T21">
        <v>11</v>
      </c>
      <c r="U21">
        <v>12</v>
      </c>
      <c r="V21">
        <v>13</v>
      </c>
      <c r="W21">
        <v>14</v>
      </c>
      <c r="X21">
        <v>15</v>
      </c>
      <c r="Y21">
        <v>16</v>
      </c>
      <c r="Z21">
        <v>17</v>
      </c>
      <c r="AA21">
        <v>18</v>
      </c>
      <c r="AB21">
        <v>19</v>
      </c>
      <c r="AC21">
        <v>20</v>
      </c>
    </row>
    <row r="22" spans="1:29" x14ac:dyDescent="0.3">
      <c r="A22" s="125" t="s">
        <v>30</v>
      </c>
      <c r="B22" s="126"/>
      <c r="C22" s="7" t="s">
        <v>31</v>
      </c>
      <c r="D22" s="8">
        <v>1</v>
      </c>
      <c r="E22" s="31">
        <v>49.747500000000002</v>
      </c>
      <c r="F22" s="77">
        <v>0</v>
      </c>
      <c r="G22" s="82">
        <f t="shared" si="0"/>
        <v>0</v>
      </c>
    </row>
    <row r="23" spans="1:29" x14ac:dyDescent="0.3">
      <c r="A23" s="125" t="s">
        <v>32</v>
      </c>
      <c r="B23" s="126"/>
      <c r="C23" s="7" t="s">
        <v>33</v>
      </c>
      <c r="D23" s="8">
        <v>1</v>
      </c>
      <c r="E23" s="31">
        <v>49.747500000000002</v>
      </c>
      <c r="F23" s="77">
        <v>0</v>
      </c>
      <c r="G23" s="82">
        <f t="shared" si="0"/>
        <v>0</v>
      </c>
    </row>
    <row r="24" spans="1:29" x14ac:dyDescent="0.3">
      <c r="A24" s="125" t="s">
        <v>34</v>
      </c>
      <c r="B24" s="126"/>
      <c r="C24" s="7" t="s">
        <v>35</v>
      </c>
      <c r="D24" s="8">
        <v>1</v>
      </c>
      <c r="E24" s="31">
        <v>49.747500000000002</v>
      </c>
      <c r="F24" s="77">
        <v>0</v>
      </c>
      <c r="G24" s="82">
        <f t="shared" si="0"/>
        <v>0</v>
      </c>
    </row>
    <row r="25" spans="1:29" x14ac:dyDescent="0.3">
      <c r="A25" s="125" t="s">
        <v>36</v>
      </c>
      <c r="B25" s="126"/>
      <c r="C25" s="11" t="s">
        <v>37</v>
      </c>
      <c r="D25" s="8">
        <v>1</v>
      </c>
      <c r="E25" s="31">
        <v>49.747500000000002</v>
      </c>
      <c r="F25" s="77">
        <v>0</v>
      </c>
      <c r="G25" s="82">
        <f t="shared" si="0"/>
        <v>0</v>
      </c>
    </row>
    <row r="26" spans="1:29" x14ac:dyDescent="0.3">
      <c r="A26" s="114" t="s">
        <v>38</v>
      </c>
      <c r="B26" s="115"/>
      <c r="C26" s="7" t="s">
        <v>39</v>
      </c>
      <c r="D26" s="8">
        <v>100</v>
      </c>
      <c r="E26" s="31">
        <v>0</v>
      </c>
      <c r="F26" s="77">
        <v>0</v>
      </c>
      <c r="G26" s="82">
        <f t="shared" si="0"/>
        <v>0</v>
      </c>
    </row>
    <row r="27" spans="1:29" x14ac:dyDescent="0.3">
      <c r="A27" s="114" t="s">
        <v>40</v>
      </c>
      <c r="B27" s="115"/>
      <c r="C27" s="11" t="s">
        <v>41</v>
      </c>
      <c r="D27" s="12">
        <v>10</v>
      </c>
      <c r="E27" s="31">
        <v>41.715000000000003</v>
      </c>
      <c r="F27" s="77">
        <v>0</v>
      </c>
      <c r="G27" s="82">
        <f t="shared" si="0"/>
        <v>0</v>
      </c>
    </row>
    <row r="28" spans="1:29" x14ac:dyDescent="0.3">
      <c r="A28" s="114" t="s">
        <v>42</v>
      </c>
      <c r="B28" s="115"/>
      <c r="C28" s="11" t="s">
        <v>43</v>
      </c>
      <c r="D28" s="12">
        <v>10</v>
      </c>
      <c r="E28" s="31">
        <v>41.715000000000003</v>
      </c>
      <c r="F28" s="77">
        <v>0</v>
      </c>
      <c r="G28" s="82">
        <f t="shared" si="0"/>
        <v>0</v>
      </c>
    </row>
    <row r="29" spans="1:29" x14ac:dyDescent="0.3">
      <c r="A29" s="114" t="s">
        <v>44</v>
      </c>
      <c r="B29" s="115"/>
      <c r="C29" s="11" t="s">
        <v>45</v>
      </c>
      <c r="D29" s="12">
        <v>10</v>
      </c>
      <c r="E29" s="31">
        <v>42.660000000000004</v>
      </c>
      <c r="F29" s="77">
        <v>0</v>
      </c>
      <c r="G29" s="82">
        <f t="shared" si="0"/>
        <v>0</v>
      </c>
    </row>
    <row r="30" spans="1:29" x14ac:dyDescent="0.3">
      <c r="A30" s="114" t="s">
        <v>46</v>
      </c>
      <c r="B30" s="115"/>
      <c r="C30" s="11" t="s">
        <v>47</v>
      </c>
      <c r="D30" s="12">
        <v>10</v>
      </c>
      <c r="E30" s="31">
        <v>46.845000000000006</v>
      </c>
      <c r="F30" s="77">
        <v>0</v>
      </c>
      <c r="G30" s="82">
        <f t="shared" si="0"/>
        <v>0</v>
      </c>
    </row>
    <row r="31" spans="1:29" x14ac:dyDescent="0.3">
      <c r="A31" s="114" t="s">
        <v>48</v>
      </c>
      <c r="B31" s="115"/>
      <c r="C31" s="7" t="s">
        <v>49</v>
      </c>
      <c r="D31" s="8">
        <v>5</v>
      </c>
      <c r="E31" s="31">
        <v>0</v>
      </c>
      <c r="F31" s="77">
        <v>0</v>
      </c>
      <c r="G31" s="82">
        <f t="shared" si="0"/>
        <v>0</v>
      </c>
      <c r="I31">
        <v>0</v>
      </c>
      <c r="J31">
        <v>5</v>
      </c>
      <c r="K31">
        <v>10</v>
      </c>
      <c r="L31">
        <v>15</v>
      </c>
      <c r="M31">
        <v>20</v>
      </c>
      <c r="N31">
        <v>25</v>
      </c>
      <c r="O31">
        <v>30</v>
      </c>
      <c r="P31">
        <v>35</v>
      </c>
      <c r="Q31">
        <v>40</v>
      </c>
      <c r="R31">
        <v>45</v>
      </c>
      <c r="S31">
        <v>50</v>
      </c>
      <c r="T31">
        <v>55</v>
      </c>
      <c r="U31">
        <v>60</v>
      </c>
      <c r="V31">
        <v>65</v>
      </c>
      <c r="W31">
        <v>70</v>
      </c>
      <c r="X31">
        <v>75</v>
      </c>
    </row>
    <row r="32" spans="1:29" x14ac:dyDescent="0.3">
      <c r="A32" s="114" t="s">
        <v>50</v>
      </c>
      <c r="B32" s="115"/>
      <c r="C32" s="11" t="s">
        <v>51</v>
      </c>
      <c r="D32" s="12">
        <v>5</v>
      </c>
      <c r="E32" s="31">
        <v>20.52</v>
      </c>
      <c r="F32" s="77">
        <v>0</v>
      </c>
      <c r="G32" s="82">
        <f t="shared" si="0"/>
        <v>0</v>
      </c>
    </row>
    <row r="33" spans="1:7" x14ac:dyDescent="0.3">
      <c r="A33" s="114" t="s">
        <v>52</v>
      </c>
      <c r="B33" s="115"/>
      <c r="C33" s="11" t="s">
        <v>53</v>
      </c>
      <c r="D33" s="12">
        <v>5</v>
      </c>
      <c r="E33" s="31">
        <v>19.372500000000002</v>
      </c>
      <c r="F33" s="77">
        <v>0</v>
      </c>
      <c r="G33" s="82">
        <f t="shared" si="0"/>
        <v>0</v>
      </c>
    </row>
    <row r="34" spans="1:7" x14ac:dyDescent="0.3">
      <c r="A34" s="114" t="s">
        <v>54</v>
      </c>
      <c r="B34" s="115"/>
      <c r="C34" s="11" t="s">
        <v>55</v>
      </c>
      <c r="D34" s="12">
        <v>5</v>
      </c>
      <c r="E34" s="31">
        <v>20.385000000000002</v>
      </c>
      <c r="F34" s="77">
        <v>0</v>
      </c>
      <c r="G34" s="82">
        <f t="shared" si="0"/>
        <v>0</v>
      </c>
    </row>
    <row r="35" spans="1:7" x14ac:dyDescent="0.3">
      <c r="A35" s="114" t="s">
        <v>56</v>
      </c>
      <c r="B35" s="115"/>
      <c r="C35" s="11" t="s">
        <v>57</v>
      </c>
      <c r="D35" s="12">
        <v>5</v>
      </c>
      <c r="E35" s="31">
        <v>22.2075</v>
      </c>
      <c r="F35" s="77">
        <v>0</v>
      </c>
      <c r="G35" s="82">
        <f t="shared" si="0"/>
        <v>0</v>
      </c>
    </row>
    <row r="36" spans="1:7" x14ac:dyDescent="0.3">
      <c r="A36" s="133" t="s">
        <v>219</v>
      </c>
      <c r="B36" s="134"/>
      <c r="C36" s="21" t="s">
        <v>220</v>
      </c>
      <c r="D36" s="12">
        <v>1</v>
      </c>
      <c r="E36" s="31">
        <v>55.3095</v>
      </c>
      <c r="F36" s="77">
        <v>0</v>
      </c>
      <c r="G36" s="82">
        <f t="shared" si="0"/>
        <v>0</v>
      </c>
    </row>
    <row r="37" spans="1:7" x14ac:dyDescent="0.3">
      <c r="A37" s="133" t="s">
        <v>221</v>
      </c>
      <c r="B37" s="134"/>
      <c r="C37" s="21" t="s">
        <v>222</v>
      </c>
      <c r="D37" s="12">
        <v>1</v>
      </c>
      <c r="E37" s="31">
        <v>57.321000000000005</v>
      </c>
      <c r="F37" s="77">
        <v>0</v>
      </c>
      <c r="G37" s="82">
        <f t="shared" si="0"/>
        <v>0</v>
      </c>
    </row>
    <row r="38" spans="1:7" x14ac:dyDescent="0.3">
      <c r="A38" s="133" t="s">
        <v>223</v>
      </c>
      <c r="B38" s="134"/>
      <c r="C38" s="21" t="s">
        <v>224</v>
      </c>
      <c r="D38" s="12">
        <v>1</v>
      </c>
      <c r="E38" s="31">
        <v>63.126000000000005</v>
      </c>
      <c r="F38" s="77">
        <v>0</v>
      </c>
      <c r="G38" s="82">
        <f t="shared" si="0"/>
        <v>0</v>
      </c>
    </row>
    <row r="39" spans="1:7" x14ac:dyDescent="0.3">
      <c r="A39" s="133" t="s">
        <v>225</v>
      </c>
      <c r="B39" s="134"/>
      <c r="C39" s="21" t="s">
        <v>226</v>
      </c>
      <c r="D39" s="12">
        <v>1</v>
      </c>
      <c r="E39" s="31">
        <v>36.314999999999998</v>
      </c>
      <c r="F39" s="77">
        <v>0</v>
      </c>
      <c r="G39" s="82">
        <f t="shared" ref="G39:G70" si="1">(E39/D39)*F39</f>
        <v>0</v>
      </c>
    </row>
    <row r="40" spans="1:7" x14ac:dyDescent="0.3">
      <c r="A40" s="133" t="s">
        <v>227</v>
      </c>
      <c r="B40" s="134"/>
      <c r="C40" s="21" t="s">
        <v>228</v>
      </c>
      <c r="D40" s="12">
        <v>1</v>
      </c>
      <c r="E40" s="31">
        <v>40.689</v>
      </c>
      <c r="F40" s="77">
        <v>0</v>
      </c>
      <c r="G40" s="82">
        <f t="shared" si="1"/>
        <v>0</v>
      </c>
    </row>
    <row r="41" spans="1:7" x14ac:dyDescent="0.3">
      <c r="A41" s="133" t="s">
        <v>229</v>
      </c>
      <c r="B41" s="134"/>
      <c r="C41" s="21" t="s">
        <v>230</v>
      </c>
      <c r="D41" s="12">
        <v>1</v>
      </c>
      <c r="E41" s="31">
        <v>39.771000000000001</v>
      </c>
      <c r="F41" s="77">
        <v>0</v>
      </c>
      <c r="G41" s="82">
        <f t="shared" si="1"/>
        <v>0</v>
      </c>
    </row>
    <row r="42" spans="1:7" x14ac:dyDescent="0.3">
      <c r="A42" s="133" t="s">
        <v>231</v>
      </c>
      <c r="B42" s="134"/>
      <c r="C42" s="21" t="s">
        <v>232</v>
      </c>
      <c r="D42" s="12">
        <v>1</v>
      </c>
      <c r="E42" s="31">
        <v>50.139000000000003</v>
      </c>
      <c r="F42" s="77">
        <v>0</v>
      </c>
      <c r="G42" s="82">
        <f t="shared" si="1"/>
        <v>0</v>
      </c>
    </row>
    <row r="43" spans="1:7" x14ac:dyDescent="0.3">
      <c r="A43" s="133" t="s">
        <v>233</v>
      </c>
      <c r="B43" s="134"/>
      <c r="C43" s="21" t="s">
        <v>234</v>
      </c>
      <c r="D43" s="12">
        <v>1</v>
      </c>
      <c r="E43" s="31">
        <v>51.893999999999998</v>
      </c>
      <c r="F43" s="77">
        <v>0</v>
      </c>
      <c r="G43" s="82">
        <f t="shared" si="1"/>
        <v>0</v>
      </c>
    </row>
    <row r="44" spans="1:7" x14ac:dyDescent="0.3">
      <c r="A44" s="133" t="s">
        <v>235</v>
      </c>
      <c r="B44" s="134"/>
      <c r="C44" s="21" t="s">
        <v>236</v>
      </c>
      <c r="D44" s="12">
        <v>1</v>
      </c>
      <c r="E44" s="31">
        <v>57.051000000000002</v>
      </c>
      <c r="F44" s="77">
        <v>0</v>
      </c>
      <c r="G44" s="82">
        <f t="shared" si="1"/>
        <v>0</v>
      </c>
    </row>
    <row r="45" spans="1:7" x14ac:dyDescent="0.3">
      <c r="A45" s="133" t="s">
        <v>237</v>
      </c>
      <c r="B45" s="134"/>
      <c r="C45" s="21" t="s">
        <v>238</v>
      </c>
      <c r="D45" s="12">
        <v>1</v>
      </c>
      <c r="E45" s="31">
        <v>46.696500000000007</v>
      </c>
      <c r="F45" s="77">
        <v>0</v>
      </c>
      <c r="G45" s="82">
        <f t="shared" si="1"/>
        <v>0</v>
      </c>
    </row>
    <row r="46" spans="1:7" x14ac:dyDescent="0.3">
      <c r="A46" s="133" t="s">
        <v>239</v>
      </c>
      <c r="B46" s="134"/>
      <c r="C46" s="21" t="s">
        <v>240</v>
      </c>
      <c r="D46" s="12">
        <v>1</v>
      </c>
      <c r="E46" s="31">
        <v>48.465000000000003</v>
      </c>
      <c r="F46" s="77">
        <v>0</v>
      </c>
      <c r="G46" s="82">
        <f t="shared" si="1"/>
        <v>0</v>
      </c>
    </row>
    <row r="47" spans="1:7" x14ac:dyDescent="0.3">
      <c r="A47" s="133" t="s">
        <v>241</v>
      </c>
      <c r="B47" s="134"/>
      <c r="C47" s="21" t="s">
        <v>242</v>
      </c>
      <c r="D47" s="12">
        <v>1</v>
      </c>
      <c r="E47" s="31">
        <v>53.595000000000006</v>
      </c>
      <c r="F47" s="77">
        <v>0</v>
      </c>
      <c r="G47" s="82">
        <f t="shared" si="1"/>
        <v>0</v>
      </c>
    </row>
    <row r="48" spans="1:7" x14ac:dyDescent="0.3">
      <c r="A48" s="133" t="s">
        <v>243</v>
      </c>
      <c r="B48" s="134"/>
      <c r="C48" s="21" t="s">
        <v>244</v>
      </c>
      <c r="D48" s="12">
        <v>1</v>
      </c>
      <c r="E48" s="31">
        <v>8.9910000000000014</v>
      </c>
      <c r="F48" s="77">
        <v>0</v>
      </c>
      <c r="G48" s="82">
        <f t="shared" si="1"/>
        <v>0</v>
      </c>
    </row>
    <row r="49" spans="1:7" x14ac:dyDescent="0.3">
      <c r="A49" s="133" t="s">
        <v>245</v>
      </c>
      <c r="B49" s="134"/>
      <c r="C49" s="21" t="s">
        <v>246</v>
      </c>
      <c r="D49" s="12">
        <v>1</v>
      </c>
      <c r="E49" s="31">
        <v>8.9910000000000014</v>
      </c>
      <c r="F49" s="77">
        <v>0</v>
      </c>
      <c r="G49" s="82">
        <f t="shared" si="1"/>
        <v>0</v>
      </c>
    </row>
    <row r="50" spans="1:7" x14ac:dyDescent="0.3">
      <c r="A50" s="133" t="s">
        <v>247</v>
      </c>
      <c r="B50" s="134"/>
      <c r="C50" s="21" t="s">
        <v>248</v>
      </c>
      <c r="D50" s="12">
        <v>1</v>
      </c>
      <c r="E50" s="31">
        <v>9.3285</v>
      </c>
      <c r="F50" s="77">
        <v>0</v>
      </c>
      <c r="G50" s="82">
        <f t="shared" si="1"/>
        <v>0</v>
      </c>
    </row>
    <row r="51" spans="1:7" x14ac:dyDescent="0.3">
      <c r="A51" s="133" t="s">
        <v>249</v>
      </c>
      <c r="B51" s="134"/>
      <c r="C51" s="21" t="s">
        <v>250</v>
      </c>
      <c r="D51" s="12">
        <v>1</v>
      </c>
      <c r="E51" s="31">
        <v>11.664000000000001</v>
      </c>
      <c r="F51" s="77">
        <v>0</v>
      </c>
      <c r="G51" s="82">
        <f t="shared" si="1"/>
        <v>0</v>
      </c>
    </row>
    <row r="52" spans="1:7" x14ac:dyDescent="0.3">
      <c r="A52" s="133" t="s">
        <v>251</v>
      </c>
      <c r="B52" s="134"/>
      <c r="C52" s="21" t="s">
        <v>252</v>
      </c>
      <c r="D52" s="12">
        <v>1</v>
      </c>
      <c r="E52" s="31">
        <v>11.677500000000002</v>
      </c>
      <c r="F52" s="77">
        <v>0</v>
      </c>
      <c r="G52" s="82">
        <f t="shared" si="1"/>
        <v>0</v>
      </c>
    </row>
    <row r="53" spans="1:7" x14ac:dyDescent="0.3">
      <c r="A53" s="133" t="s">
        <v>253</v>
      </c>
      <c r="B53" s="134"/>
      <c r="C53" s="21" t="s">
        <v>254</v>
      </c>
      <c r="D53" s="12">
        <v>1</v>
      </c>
      <c r="E53" s="31">
        <v>12.042</v>
      </c>
      <c r="F53" s="77">
        <v>0</v>
      </c>
      <c r="G53" s="82">
        <f t="shared" si="1"/>
        <v>0</v>
      </c>
    </row>
    <row r="54" spans="1:7" x14ac:dyDescent="0.3">
      <c r="A54" s="133" t="s">
        <v>255</v>
      </c>
      <c r="B54" s="134"/>
      <c r="C54" s="21" t="s">
        <v>256</v>
      </c>
      <c r="D54" s="12">
        <v>1</v>
      </c>
      <c r="E54" s="31">
        <v>12.933000000000002</v>
      </c>
      <c r="F54" s="77">
        <v>0</v>
      </c>
      <c r="G54" s="82">
        <f t="shared" si="1"/>
        <v>0</v>
      </c>
    </row>
    <row r="55" spans="1:7" x14ac:dyDescent="0.3">
      <c r="A55" s="133" t="s">
        <v>257</v>
      </c>
      <c r="B55" s="134"/>
      <c r="C55" s="21" t="s">
        <v>258</v>
      </c>
      <c r="D55" s="12">
        <v>1</v>
      </c>
      <c r="E55" s="31">
        <v>12.9465</v>
      </c>
      <c r="F55" s="77">
        <v>0</v>
      </c>
      <c r="G55" s="82">
        <f t="shared" si="1"/>
        <v>0</v>
      </c>
    </row>
    <row r="56" spans="1:7" x14ac:dyDescent="0.3">
      <c r="A56" s="133" t="s">
        <v>259</v>
      </c>
      <c r="B56" s="134"/>
      <c r="C56" s="21" t="s">
        <v>260</v>
      </c>
      <c r="D56" s="12">
        <v>1</v>
      </c>
      <c r="E56" s="31">
        <v>13.297500000000001</v>
      </c>
      <c r="F56" s="77">
        <v>0</v>
      </c>
      <c r="G56" s="82">
        <f t="shared" si="1"/>
        <v>0</v>
      </c>
    </row>
    <row r="57" spans="1:7" x14ac:dyDescent="0.3">
      <c r="A57" s="133" t="s">
        <v>261</v>
      </c>
      <c r="B57" s="134"/>
      <c r="C57" s="21" t="s">
        <v>262</v>
      </c>
      <c r="D57" s="12">
        <v>1</v>
      </c>
      <c r="E57" s="31">
        <v>15.781500000000001</v>
      </c>
      <c r="F57" s="77">
        <v>0</v>
      </c>
      <c r="G57" s="82">
        <f t="shared" si="1"/>
        <v>0</v>
      </c>
    </row>
    <row r="58" spans="1:7" x14ac:dyDescent="0.3">
      <c r="A58" s="133" t="s">
        <v>263</v>
      </c>
      <c r="B58" s="134"/>
      <c r="C58" s="21" t="s">
        <v>264</v>
      </c>
      <c r="D58" s="12">
        <v>1</v>
      </c>
      <c r="E58" s="31">
        <v>15.795</v>
      </c>
      <c r="F58" s="77">
        <v>0</v>
      </c>
      <c r="G58" s="82">
        <f t="shared" si="1"/>
        <v>0</v>
      </c>
    </row>
    <row r="59" spans="1:7" x14ac:dyDescent="0.3">
      <c r="A59" s="133" t="s">
        <v>265</v>
      </c>
      <c r="B59" s="134"/>
      <c r="C59" s="21" t="s">
        <v>266</v>
      </c>
      <c r="D59" s="12">
        <v>1</v>
      </c>
      <c r="E59" s="31">
        <v>16.173000000000002</v>
      </c>
      <c r="F59" s="77">
        <v>0</v>
      </c>
      <c r="G59" s="82">
        <f t="shared" si="1"/>
        <v>0</v>
      </c>
    </row>
    <row r="60" spans="1:7" x14ac:dyDescent="0.3">
      <c r="A60" s="133" t="s">
        <v>267</v>
      </c>
      <c r="B60" s="134"/>
      <c r="C60" s="21" t="s">
        <v>268</v>
      </c>
      <c r="D60" s="12">
        <v>1</v>
      </c>
      <c r="E60" s="31">
        <v>19.102500000000003</v>
      </c>
      <c r="F60" s="77">
        <v>0</v>
      </c>
      <c r="G60" s="82">
        <f t="shared" si="1"/>
        <v>0</v>
      </c>
    </row>
    <row r="61" spans="1:7" x14ac:dyDescent="0.3">
      <c r="A61" s="133" t="s">
        <v>269</v>
      </c>
      <c r="B61" s="134"/>
      <c r="C61" s="21" t="s">
        <v>270</v>
      </c>
      <c r="D61" s="12">
        <v>1</v>
      </c>
      <c r="E61" s="31">
        <v>19.102500000000003</v>
      </c>
      <c r="F61" s="77">
        <v>0</v>
      </c>
      <c r="G61" s="82">
        <f t="shared" si="1"/>
        <v>0</v>
      </c>
    </row>
    <row r="62" spans="1:7" x14ac:dyDescent="0.3">
      <c r="A62" s="133" t="s">
        <v>271</v>
      </c>
      <c r="B62" s="134"/>
      <c r="C62" s="21" t="s">
        <v>272</v>
      </c>
      <c r="D62" s="12">
        <v>1</v>
      </c>
      <c r="E62" s="31">
        <v>19.102500000000003</v>
      </c>
      <c r="F62" s="77">
        <v>0</v>
      </c>
      <c r="G62" s="82">
        <f t="shared" si="1"/>
        <v>0</v>
      </c>
    </row>
    <row r="63" spans="1:7" x14ac:dyDescent="0.3">
      <c r="A63" s="133" t="s">
        <v>273</v>
      </c>
      <c r="B63" s="134"/>
      <c r="C63" s="21" t="s">
        <v>274</v>
      </c>
      <c r="D63" s="12">
        <v>1</v>
      </c>
      <c r="E63" s="31">
        <v>235.035</v>
      </c>
      <c r="F63" s="77">
        <v>0</v>
      </c>
      <c r="G63" s="82">
        <f t="shared" si="1"/>
        <v>0</v>
      </c>
    </row>
    <row r="64" spans="1:7" x14ac:dyDescent="0.3">
      <c r="A64" s="133" t="s">
        <v>275</v>
      </c>
      <c r="B64" s="134"/>
      <c r="C64" s="10" t="s">
        <v>276</v>
      </c>
      <c r="D64" s="12">
        <v>1</v>
      </c>
      <c r="E64" s="31">
        <v>235.035</v>
      </c>
      <c r="F64" s="77">
        <v>0</v>
      </c>
      <c r="G64" s="82">
        <f t="shared" si="1"/>
        <v>0</v>
      </c>
    </row>
    <row r="65" spans="1:7" x14ac:dyDescent="0.3">
      <c r="A65" s="133" t="s">
        <v>277</v>
      </c>
      <c r="B65" s="134"/>
      <c r="C65" s="10" t="s">
        <v>278</v>
      </c>
      <c r="D65" s="12">
        <v>1</v>
      </c>
      <c r="E65" s="31">
        <v>141.21</v>
      </c>
      <c r="F65" s="77">
        <v>0</v>
      </c>
      <c r="G65" s="82">
        <f t="shared" si="1"/>
        <v>0</v>
      </c>
    </row>
    <row r="66" spans="1:7" x14ac:dyDescent="0.3">
      <c r="A66" s="133" t="s">
        <v>279</v>
      </c>
      <c r="B66" s="134"/>
      <c r="C66" s="10" t="s">
        <v>280</v>
      </c>
      <c r="D66" s="12">
        <v>1</v>
      </c>
      <c r="E66" s="31">
        <v>141.21</v>
      </c>
      <c r="F66" s="77">
        <v>0</v>
      </c>
      <c r="G66" s="82">
        <f t="shared" si="1"/>
        <v>0</v>
      </c>
    </row>
    <row r="67" spans="1:7" x14ac:dyDescent="0.3">
      <c r="A67" s="133" t="s">
        <v>281</v>
      </c>
      <c r="B67" s="134"/>
      <c r="C67" s="10" t="s">
        <v>282</v>
      </c>
      <c r="D67" s="12">
        <v>1</v>
      </c>
      <c r="E67" s="31">
        <v>145.26</v>
      </c>
      <c r="F67" s="77">
        <v>0</v>
      </c>
      <c r="G67" s="82">
        <f t="shared" si="1"/>
        <v>0</v>
      </c>
    </row>
    <row r="68" spans="1:7" x14ac:dyDescent="0.3">
      <c r="A68" s="133" t="s">
        <v>283</v>
      </c>
      <c r="B68" s="134"/>
      <c r="C68" s="10" t="s">
        <v>284</v>
      </c>
      <c r="D68" s="12">
        <v>1</v>
      </c>
      <c r="E68" s="31">
        <v>166.995</v>
      </c>
      <c r="F68" s="77">
        <v>0</v>
      </c>
      <c r="G68" s="82">
        <f t="shared" si="1"/>
        <v>0</v>
      </c>
    </row>
    <row r="69" spans="1:7" x14ac:dyDescent="0.3">
      <c r="A69" s="133" t="s">
        <v>285</v>
      </c>
      <c r="B69" s="134"/>
      <c r="C69" s="10" t="s">
        <v>286</v>
      </c>
      <c r="D69" s="12">
        <v>1</v>
      </c>
      <c r="E69" s="31">
        <v>166.995</v>
      </c>
      <c r="F69" s="77">
        <v>0</v>
      </c>
      <c r="G69" s="82">
        <f t="shared" si="1"/>
        <v>0</v>
      </c>
    </row>
    <row r="70" spans="1:7" x14ac:dyDescent="0.3">
      <c r="A70" s="133" t="s">
        <v>287</v>
      </c>
      <c r="B70" s="134"/>
      <c r="C70" s="10" t="s">
        <v>288</v>
      </c>
      <c r="D70" s="12">
        <v>1</v>
      </c>
      <c r="E70" s="31">
        <v>171.04500000000002</v>
      </c>
      <c r="F70" s="77">
        <v>0</v>
      </c>
      <c r="G70" s="82">
        <f t="shared" si="1"/>
        <v>0</v>
      </c>
    </row>
    <row r="71" spans="1:7" x14ac:dyDescent="0.3">
      <c r="A71" s="133" t="s">
        <v>289</v>
      </c>
      <c r="B71" s="134"/>
      <c r="C71" s="10" t="s">
        <v>290</v>
      </c>
      <c r="D71" s="12">
        <v>1</v>
      </c>
      <c r="E71" s="31">
        <v>197.10000000000002</v>
      </c>
      <c r="F71" s="77">
        <v>0</v>
      </c>
      <c r="G71" s="82">
        <f t="shared" ref="G71:G102" si="2">(E71/D71)*F71</f>
        <v>0</v>
      </c>
    </row>
    <row r="72" spans="1:7" x14ac:dyDescent="0.3">
      <c r="A72" s="133" t="s">
        <v>291</v>
      </c>
      <c r="B72" s="134"/>
      <c r="C72" s="10" t="s">
        <v>292</v>
      </c>
      <c r="D72" s="12">
        <v>1</v>
      </c>
      <c r="E72" s="31">
        <v>197.10000000000002</v>
      </c>
      <c r="F72" s="77">
        <v>0</v>
      </c>
      <c r="G72" s="82">
        <f t="shared" si="2"/>
        <v>0</v>
      </c>
    </row>
    <row r="73" spans="1:7" x14ac:dyDescent="0.3">
      <c r="A73" s="133" t="s">
        <v>293</v>
      </c>
      <c r="B73" s="134"/>
      <c r="C73" s="10" t="s">
        <v>294</v>
      </c>
      <c r="D73" s="12">
        <v>1</v>
      </c>
      <c r="E73" s="31">
        <v>197.10000000000002</v>
      </c>
      <c r="F73" s="77">
        <v>0</v>
      </c>
      <c r="G73" s="82">
        <f t="shared" si="2"/>
        <v>0</v>
      </c>
    </row>
    <row r="74" spans="1:7" x14ac:dyDescent="0.3">
      <c r="A74" s="133" t="s">
        <v>295</v>
      </c>
      <c r="B74" s="134"/>
      <c r="C74" s="10" t="s">
        <v>296</v>
      </c>
      <c r="D74" s="12">
        <v>1</v>
      </c>
      <c r="E74" s="31">
        <v>114.0615</v>
      </c>
      <c r="F74" s="77">
        <v>0</v>
      </c>
      <c r="G74" s="82">
        <f t="shared" si="2"/>
        <v>0</v>
      </c>
    </row>
    <row r="75" spans="1:7" x14ac:dyDescent="0.3">
      <c r="A75" s="133" t="s">
        <v>297</v>
      </c>
      <c r="B75" s="134"/>
      <c r="C75" s="10" t="s">
        <v>298</v>
      </c>
      <c r="D75" s="12">
        <v>1</v>
      </c>
      <c r="E75" s="31">
        <v>114.0615</v>
      </c>
      <c r="F75" s="77">
        <v>0</v>
      </c>
      <c r="G75" s="82">
        <f t="shared" si="2"/>
        <v>0</v>
      </c>
    </row>
    <row r="76" spans="1:7" x14ac:dyDescent="0.3">
      <c r="A76" s="133" t="s">
        <v>299</v>
      </c>
      <c r="B76" s="134"/>
      <c r="C76" s="10" t="s">
        <v>300</v>
      </c>
      <c r="D76" s="12">
        <v>1</v>
      </c>
      <c r="E76" s="31">
        <v>120.98700000000001</v>
      </c>
      <c r="F76" s="77">
        <v>0</v>
      </c>
      <c r="G76" s="82">
        <f t="shared" si="2"/>
        <v>0</v>
      </c>
    </row>
    <row r="77" spans="1:7" x14ac:dyDescent="0.3">
      <c r="A77" s="133" t="s">
        <v>737</v>
      </c>
      <c r="B77" s="134"/>
      <c r="C77" s="10" t="s">
        <v>301</v>
      </c>
      <c r="D77" s="12">
        <v>1</v>
      </c>
      <c r="E77" s="31">
        <v>131.35500000000002</v>
      </c>
      <c r="F77" s="77">
        <v>0</v>
      </c>
      <c r="G77" s="82">
        <f t="shared" si="2"/>
        <v>0</v>
      </c>
    </row>
    <row r="78" spans="1:7" x14ac:dyDescent="0.3">
      <c r="A78" s="133" t="s">
        <v>302</v>
      </c>
      <c r="B78" s="134"/>
      <c r="C78" s="10" t="s">
        <v>303</v>
      </c>
      <c r="D78" s="12">
        <v>1</v>
      </c>
      <c r="E78" s="31">
        <v>131.35500000000002</v>
      </c>
      <c r="F78" s="77">
        <v>0</v>
      </c>
      <c r="G78" s="82">
        <f t="shared" si="2"/>
        <v>0</v>
      </c>
    </row>
    <row r="79" spans="1:7" x14ac:dyDescent="0.3">
      <c r="A79" s="133" t="s">
        <v>304</v>
      </c>
      <c r="B79" s="134"/>
      <c r="C79" s="10" t="s">
        <v>305</v>
      </c>
      <c r="D79" s="12">
        <v>1</v>
      </c>
      <c r="E79" s="31">
        <v>138.375</v>
      </c>
      <c r="F79" s="77">
        <v>0</v>
      </c>
      <c r="G79" s="82">
        <f t="shared" si="2"/>
        <v>0</v>
      </c>
    </row>
    <row r="80" spans="1:7" x14ac:dyDescent="0.3">
      <c r="A80" s="133" t="s">
        <v>306</v>
      </c>
      <c r="B80" s="134"/>
      <c r="C80" s="10" t="s">
        <v>307</v>
      </c>
      <c r="D80" s="12">
        <v>1</v>
      </c>
      <c r="E80" s="31">
        <v>155.79000000000002</v>
      </c>
      <c r="F80" s="77">
        <v>0</v>
      </c>
      <c r="G80" s="82">
        <f t="shared" si="2"/>
        <v>0</v>
      </c>
    </row>
    <row r="81" spans="1:7" x14ac:dyDescent="0.3">
      <c r="A81" s="133" t="s">
        <v>308</v>
      </c>
      <c r="B81" s="134"/>
      <c r="C81" s="10" t="s">
        <v>309</v>
      </c>
      <c r="D81" s="12">
        <v>1</v>
      </c>
      <c r="E81" s="31">
        <v>155.79000000000002</v>
      </c>
      <c r="F81" s="77">
        <v>0</v>
      </c>
      <c r="G81" s="82">
        <f t="shared" si="2"/>
        <v>0</v>
      </c>
    </row>
    <row r="82" spans="1:7" x14ac:dyDescent="0.3">
      <c r="A82" s="133" t="s">
        <v>310</v>
      </c>
      <c r="B82" s="134"/>
      <c r="C82" s="10" t="s">
        <v>311</v>
      </c>
      <c r="D82" s="12">
        <v>1</v>
      </c>
      <c r="E82" s="31">
        <v>159.16500000000002</v>
      </c>
      <c r="F82" s="77">
        <v>0</v>
      </c>
      <c r="G82" s="82">
        <f t="shared" si="2"/>
        <v>0</v>
      </c>
    </row>
    <row r="83" spans="1:7" x14ac:dyDescent="0.3">
      <c r="A83" s="133" t="s">
        <v>312</v>
      </c>
      <c r="B83" s="134"/>
      <c r="C83" s="10" t="s">
        <v>313</v>
      </c>
      <c r="D83" s="12">
        <v>1</v>
      </c>
      <c r="E83" s="31">
        <v>70.659000000000006</v>
      </c>
      <c r="F83" s="77">
        <v>0</v>
      </c>
      <c r="G83" s="82">
        <f t="shared" si="2"/>
        <v>0</v>
      </c>
    </row>
    <row r="84" spans="1:7" x14ac:dyDescent="0.3">
      <c r="A84" s="133" t="s">
        <v>314</v>
      </c>
      <c r="B84" s="134"/>
      <c r="C84" s="10" t="s">
        <v>315</v>
      </c>
      <c r="D84" s="12">
        <v>1</v>
      </c>
      <c r="E84" s="31">
        <v>85.630500000000012</v>
      </c>
      <c r="F84" s="77">
        <v>0</v>
      </c>
      <c r="G84" s="82">
        <f t="shared" si="2"/>
        <v>0</v>
      </c>
    </row>
    <row r="85" spans="1:7" x14ac:dyDescent="0.3">
      <c r="A85" s="138" t="s">
        <v>316</v>
      </c>
      <c r="B85" s="139"/>
      <c r="C85" s="21" t="s">
        <v>317</v>
      </c>
      <c r="D85" s="12">
        <v>1</v>
      </c>
      <c r="E85" s="31">
        <v>91.543500000000009</v>
      </c>
      <c r="F85" s="77">
        <v>0</v>
      </c>
      <c r="G85" s="82">
        <f t="shared" si="2"/>
        <v>0</v>
      </c>
    </row>
    <row r="86" spans="1:7" x14ac:dyDescent="0.3">
      <c r="A86" s="133" t="s">
        <v>318</v>
      </c>
      <c r="B86" s="134"/>
      <c r="C86" s="21" t="s">
        <v>319</v>
      </c>
      <c r="D86" s="12">
        <v>1</v>
      </c>
      <c r="E86" s="31">
        <v>30.847500000000004</v>
      </c>
      <c r="F86" s="77">
        <v>0</v>
      </c>
      <c r="G86" s="82">
        <f t="shared" si="2"/>
        <v>0</v>
      </c>
    </row>
    <row r="87" spans="1:7" x14ac:dyDescent="0.3">
      <c r="A87" s="133" t="s">
        <v>320</v>
      </c>
      <c r="B87" s="134"/>
      <c r="C87" s="21" t="s">
        <v>321</v>
      </c>
      <c r="D87" s="12">
        <v>1</v>
      </c>
      <c r="E87" s="31">
        <v>33.291000000000004</v>
      </c>
      <c r="F87" s="77">
        <v>0</v>
      </c>
      <c r="G87" s="82">
        <f t="shared" si="2"/>
        <v>0</v>
      </c>
    </row>
    <row r="88" spans="1:7" x14ac:dyDescent="0.3">
      <c r="A88" s="133" t="s">
        <v>322</v>
      </c>
      <c r="B88" s="134"/>
      <c r="C88" s="21" t="s">
        <v>323</v>
      </c>
      <c r="D88" s="12">
        <v>1</v>
      </c>
      <c r="E88" s="31">
        <v>33.655500000000004</v>
      </c>
      <c r="F88" s="77">
        <v>0</v>
      </c>
      <c r="G88" s="82">
        <f t="shared" si="2"/>
        <v>0</v>
      </c>
    </row>
    <row r="89" spans="1:7" x14ac:dyDescent="0.3">
      <c r="A89" s="133" t="s">
        <v>324</v>
      </c>
      <c r="B89" s="134"/>
      <c r="C89" s="21" t="s">
        <v>325</v>
      </c>
      <c r="D89" s="12">
        <v>1</v>
      </c>
      <c r="E89" s="31">
        <v>33.642000000000003</v>
      </c>
      <c r="F89" s="77">
        <v>0</v>
      </c>
      <c r="G89" s="82">
        <f t="shared" si="2"/>
        <v>0</v>
      </c>
    </row>
    <row r="90" spans="1:7" x14ac:dyDescent="0.3">
      <c r="A90" s="133" t="s">
        <v>326</v>
      </c>
      <c r="B90" s="134"/>
      <c r="C90" s="21" t="s">
        <v>327</v>
      </c>
      <c r="D90" s="12">
        <v>1</v>
      </c>
      <c r="E90" s="31">
        <v>35.019000000000005</v>
      </c>
      <c r="F90" s="77">
        <v>0</v>
      </c>
      <c r="G90" s="82">
        <f t="shared" si="2"/>
        <v>0</v>
      </c>
    </row>
    <row r="91" spans="1:7" x14ac:dyDescent="0.3">
      <c r="A91" s="133" t="s">
        <v>328</v>
      </c>
      <c r="B91" s="134"/>
      <c r="C91" s="21" t="s">
        <v>329</v>
      </c>
      <c r="D91" s="12">
        <v>1</v>
      </c>
      <c r="E91" s="31">
        <v>37.786500000000004</v>
      </c>
      <c r="F91" s="77">
        <v>0</v>
      </c>
      <c r="G91" s="82">
        <f t="shared" si="2"/>
        <v>0</v>
      </c>
    </row>
    <row r="92" spans="1:7" x14ac:dyDescent="0.3">
      <c r="A92" s="133" t="s">
        <v>330</v>
      </c>
      <c r="B92" s="134"/>
      <c r="C92" s="21" t="s">
        <v>331</v>
      </c>
      <c r="D92" s="12">
        <v>1</v>
      </c>
      <c r="E92" s="31">
        <v>42.538500000000006</v>
      </c>
      <c r="F92" s="77">
        <v>0</v>
      </c>
      <c r="G92" s="82">
        <f t="shared" si="2"/>
        <v>0</v>
      </c>
    </row>
    <row r="93" spans="1:7" x14ac:dyDescent="0.3">
      <c r="A93" s="133" t="s">
        <v>332</v>
      </c>
      <c r="B93" s="134"/>
      <c r="C93" s="21" t="s">
        <v>333</v>
      </c>
      <c r="D93" s="12">
        <v>1</v>
      </c>
      <c r="E93" s="31">
        <v>43.308</v>
      </c>
      <c r="F93" s="77">
        <v>0</v>
      </c>
      <c r="G93" s="82">
        <f t="shared" si="2"/>
        <v>0</v>
      </c>
    </row>
    <row r="94" spans="1:7" x14ac:dyDescent="0.3">
      <c r="A94" s="133" t="s">
        <v>334</v>
      </c>
      <c r="B94" s="134"/>
      <c r="C94" s="21" t="s">
        <v>335</v>
      </c>
      <c r="D94" s="12">
        <v>1</v>
      </c>
      <c r="E94" s="31">
        <v>48.006000000000007</v>
      </c>
      <c r="F94" s="77">
        <v>0</v>
      </c>
      <c r="G94" s="82">
        <f t="shared" si="2"/>
        <v>0</v>
      </c>
    </row>
    <row r="95" spans="1:7" x14ac:dyDescent="0.3">
      <c r="A95" s="133" t="s">
        <v>336</v>
      </c>
      <c r="B95" s="134"/>
      <c r="C95" s="21" t="s">
        <v>337</v>
      </c>
      <c r="D95" s="12">
        <v>1</v>
      </c>
      <c r="E95" s="31">
        <v>36.342000000000006</v>
      </c>
      <c r="F95" s="77">
        <v>0</v>
      </c>
      <c r="G95" s="82">
        <f t="shared" si="2"/>
        <v>0</v>
      </c>
    </row>
    <row r="96" spans="1:7" x14ac:dyDescent="0.3">
      <c r="A96" s="133" t="s">
        <v>338</v>
      </c>
      <c r="B96" s="134"/>
      <c r="C96" s="21" t="s">
        <v>339</v>
      </c>
      <c r="D96" s="12">
        <v>1</v>
      </c>
      <c r="E96" s="31">
        <v>36.503999999999998</v>
      </c>
      <c r="F96" s="77">
        <v>0</v>
      </c>
      <c r="G96" s="82">
        <f t="shared" si="2"/>
        <v>0</v>
      </c>
    </row>
    <row r="97" spans="1:7" x14ac:dyDescent="0.3">
      <c r="A97" s="133" t="s">
        <v>340</v>
      </c>
      <c r="B97" s="134"/>
      <c r="C97" s="21" t="s">
        <v>341</v>
      </c>
      <c r="D97" s="12">
        <v>1</v>
      </c>
      <c r="E97" s="31">
        <v>36.220500000000001</v>
      </c>
      <c r="F97" s="77">
        <v>0</v>
      </c>
      <c r="G97" s="82">
        <f t="shared" si="2"/>
        <v>0</v>
      </c>
    </row>
    <row r="98" spans="1:7" x14ac:dyDescent="0.3">
      <c r="A98" s="133" t="s">
        <v>342</v>
      </c>
      <c r="B98" s="134"/>
      <c r="C98" s="21" t="s">
        <v>343</v>
      </c>
      <c r="D98" s="12">
        <v>1</v>
      </c>
      <c r="E98" s="31">
        <v>40.283999999999999</v>
      </c>
      <c r="F98" s="77">
        <v>0</v>
      </c>
      <c r="G98" s="82">
        <f t="shared" si="2"/>
        <v>0</v>
      </c>
    </row>
    <row r="99" spans="1:7" x14ac:dyDescent="0.3">
      <c r="A99" s="133" t="s">
        <v>344</v>
      </c>
      <c r="B99" s="134"/>
      <c r="C99" s="21" t="s">
        <v>345</v>
      </c>
      <c r="D99" s="12">
        <v>1</v>
      </c>
      <c r="E99" s="31">
        <v>37.867500000000007</v>
      </c>
      <c r="F99" s="77">
        <v>0</v>
      </c>
      <c r="G99" s="82">
        <f t="shared" si="2"/>
        <v>0</v>
      </c>
    </row>
    <row r="100" spans="1:7" x14ac:dyDescent="0.3">
      <c r="A100" s="133" t="s">
        <v>346</v>
      </c>
      <c r="B100" s="134"/>
      <c r="C100" s="21" t="s">
        <v>347</v>
      </c>
      <c r="D100" s="12">
        <v>1</v>
      </c>
      <c r="E100" s="31">
        <v>45.171000000000006</v>
      </c>
      <c r="F100" s="77">
        <v>0</v>
      </c>
      <c r="G100" s="82">
        <f t="shared" si="2"/>
        <v>0</v>
      </c>
    </row>
    <row r="101" spans="1:7" x14ac:dyDescent="0.3">
      <c r="A101" s="133" t="s">
        <v>348</v>
      </c>
      <c r="B101" s="134"/>
      <c r="C101" s="21" t="s">
        <v>349</v>
      </c>
      <c r="D101" s="12">
        <v>1</v>
      </c>
      <c r="E101" s="31">
        <v>48.883500000000005</v>
      </c>
      <c r="F101" s="77">
        <v>0</v>
      </c>
      <c r="G101" s="82">
        <f t="shared" si="2"/>
        <v>0</v>
      </c>
    </row>
    <row r="102" spans="1:7" x14ac:dyDescent="0.3">
      <c r="A102" s="133" t="s">
        <v>350</v>
      </c>
      <c r="B102" s="134"/>
      <c r="C102" s="21" t="s">
        <v>351</v>
      </c>
      <c r="D102" s="12">
        <v>1</v>
      </c>
      <c r="E102" s="31">
        <v>43.983000000000004</v>
      </c>
      <c r="F102" s="77">
        <v>0</v>
      </c>
      <c r="G102" s="82">
        <f t="shared" si="2"/>
        <v>0</v>
      </c>
    </row>
    <row r="103" spans="1:7" x14ac:dyDescent="0.3">
      <c r="A103" s="133" t="s">
        <v>352</v>
      </c>
      <c r="B103" s="134"/>
      <c r="C103" s="21" t="s">
        <v>353</v>
      </c>
      <c r="D103" s="12">
        <v>1</v>
      </c>
      <c r="E103" s="31">
        <v>50.409000000000006</v>
      </c>
      <c r="F103" s="77">
        <v>0</v>
      </c>
      <c r="G103" s="82">
        <f t="shared" ref="G103:G126" si="3">(E103/D103)*F103</f>
        <v>0</v>
      </c>
    </row>
    <row r="104" spans="1:7" x14ac:dyDescent="0.3">
      <c r="A104" s="133" t="s">
        <v>354</v>
      </c>
      <c r="B104" s="134"/>
      <c r="C104" s="21" t="s">
        <v>355</v>
      </c>
      <c r="D104" s="12">
        <v>1</v>
      </c>
      <c r="E104" s="31">
        <v>41.283000000000001</v>
      </c>
      <c r="F104" s="77">
        <v>0</v>
      </c>
      <c r="G104" s="82">
        <f t="shared" si="3"/>
        <v>0</v>
      </c>
    </row>
    <row r="105" spans="1:7" x14ac:dyDescent="0.3">
      <c r="A105" s="133" t="s">
        <v>356</v>
      </c>
      <c r="B105" s="134"/>
      <c r="C105" s="21" t="s">
        <v>357</v>
      </c>
      <c r="D105" s="12">
        <v>1</v>
      </c>
      <c r="E105" s="31">
        <v>41.350500000000004</v>
      </c>
      <c r="F105" s="77">
        <v>0</v>
      </c>
      <c r="G105" s="82">
        <f t="shared" si="3"/>
        <v>0</v>
      </c>
    </row>
    <row r="106" spans="1:7" x14ac:dyDescent="0.3">
      <c r="A106" s="133" t="s">
        <v>358</v>
      </c>
      <c r="B106" s="134"/>
      <c r="C106" s="21" t="s">
        <v>359</v>
      </c>
      <c r="D106" s="12">
        <v>1</v>
      </c>
      <c r="E106" s="31">
        <v>40.770000000000003</v>
      </c>
      <c r="F106" s="77">
        <v>0</v>
      </c>
      <c r="G106" s="82">
        <f t="shared" si="3"/>
        <v>0</v>
      </c>
    </row>
    <row r="107" spans="1:7" x14ac:dyDescent="0.3">
      <c r="A107" s="133" t="s">
        <v>360</v>
      </c>
      <c r="B107" s="134"/>
      <c r="C107" s="21" t="s">
        <v>361</v>
      </c>
      <c r="D107" s="12">
        <v>1</v>
      </c>
      <c r="E107" s="31">
        <v>45.103499999999997</v>
      </c>
      <c r="F107" s="77">
        <v>0</v>
      </c>
      <c r="G107" s="82">
        <f t="shared" si="3"/>
        <v>0</v>
      </c>
    </row>
    <row r="108" spans="1:7" x14ac:dyDescent="0.3">
      <c r="A108" s="133" t="s">
        <v>362</v>
      </c>
      <c r="B108" s="134"/>
      <c r="C108" s="21" t="s">
        <v>363</v>
      </c>
      <c r="D108" s="12">
        <v>1</v>
      </c>
      <c r="E108" s="31">
        <v>50.760000000000005</v>
      </c>
      <c r="F108" s="77">
        <v>0</v>
      </c>
      <c r="G108" s="82">
        <f t="shared" si="3"/>
        <v>0</v>
      </c>
    </row>
    <row r="109" spans="1:7" x14ac:dyDescent="0.3">
      <c r="A109" s="133" t="s">
        <v>364</v>
      </c>
      <c r="B109" s="134"/>
      <c r="C109" s="21" t="s">
        <v>365</v>
      </c>
      <c r="D109" s="12">
        <v>1</v>
      </c>
      <c r="E109" s="31">
        <v>46.170000000000009</v>
      </c>
      <c r="F109" s="77">
        <v>0</v>
      </c>
      <c r="G109" s="82">
        <f t="shared" si="3"/>
        <v>0</v>
      </c>
    </row>
    <row r="110" spans="1:7" x14ac:dyDescent="0.3">
      <c r="A110" s="133" t="s">
        <v>366</v>
      </c>
      <c r="B110" s="134"/>
      <c r="C110" s="21" t="s">
        <v>367</v>
      </c>
      <c r="D110" s="12">
        <v>1</v>
      </c>
      <c r="E110" s="31">
        <v>58.252500000000005</v>
      </c>
      <c r="F110" s="77">
        <v>0</v>
      </c>
      <c r="G110" s="82">
        <f t="shared" si="3"/>
        <v>0</v>
      </c>
    </row>
    <row r="111" spans="1:7" x14ac:dyDescent="0.3">
      <c r="A111" s="133" t="s">
        <v>368</v>
      </c>
      <c r="B111" s="134"/>
      <c r="C111" s="21" t="s">
        <v>369</v>
      </c>
      <c r="D111" s="12">
        <v>1</v>
      </c>
      <c r="E111" s="31">
        <v>53.055</v>
      </c>
      <c r="F111" s="77">
        <v>0</v>
      </c>
      <c r="G111" s="82">
        <f t="shared" si="3"/>
        <v>0</v>
      </c>
    </row>
    <row r="112" spans="1:7" x14ac:dyDescent="0.3">
      <c r="A112" s="133" t="s">
        <v>370</v>
      </c>
      <c r="B112" s="134"/>
      <c r="C112" s="21" t="s">
        <v>371</v>
      </c>
      <c r="D112" s="12">
        <v>1</v>
      </c>
      <c r="E112" s="31">
        <v>55.984500000000004</v>
      </c>
      <c r="F112" s="77">
        <v>0</v>
      </c>
      <c r="G112" s="82">
        <f t="shared" si="3"/>
        <v>0</v>
      </c>
    </row>
    <row r="113" spans="1:7" x14ac:dyDescent="0.3">
      <c r="A113" s="133" t="s">
        <v>372</v>
      </c>
      <c r="B113" s="134"/>
      <c r="C113" s="21" t="s">
        <v>373</v>
      </c>
      <c r="D113" s="12">
        <v>1</v>
      </c>
      <c r="E113" s="31">
        <v>43.524000000000008</v>
      </c>
      <c r="F113" s="77">
        <v>0</v>
      </c>
      <c r="G113" s="82">
        <f t="shared" si="3"/>
        <v>0</v>
      </c>
    </row>
    <row r="114" spans="1:7" x14ac:dyDescent="0.3">
      <c r="A114" s="133" t="s">
        <v>374</v>
      </c>
      <c r="B114" s="134"/>
      <c r="C114" s="21" t="s">
        <v>375</v>
      </c>
      <c r="D114" s="12">
        <v>1</v>
      </c>
      <c r="E114" s="31">
        <v>42.930000000000007</v>
      </c>
      <c r="F114" s="77">
        <v>0</v>
      </c>
      <c r="G114" s="82">
        <f t="shared" si="3"/>
        <v>0</v>
      </c>
    </row>
    <row r="115" spans="1:7" x14ac:dyDescent="0.3">
      <c r="A115" s="133" t="s">
        <v>376</v>
      </c>
      <c r="B115" s="134"/>
      <c r="C115" s="21" t="s">
        <v>377</v>
      </c>
      <c r="D115" s="12">
        <v>1</v>
      </c>
      <c r="E115" s="31">
        <v>40.392000000000003</v>
      </c>
      <c r="F115" s="77">
        <v>0</v>
      </c>
      <c r="G115" s="82">
        <f t="shared" si="3"/>
        <v>0</v>
      </c>
    </row>
    <row r="116" spans="1:7" x14ac:dyDescent="0.3">
      <c r="A116" s="133" t="s">
        <v>378</v>
      </c>
      <c r="B116" s="134"/>
      <c r="C116" s="21" t="s">
        <v>379</v>
      </c>
      <c r="D116" s="12">
        <v>1</v>
      </c>
      <c r="E116" s="31">
        <v>52.731000000000009</v>
      </c>
      <c r="F116" s="77">
        <v>0</v>
      </c>
      <c r="G116" s="82">
        <f t="shared" si="3"/>
        <v>0</v>
      </c>
    </row>
    <row r="117" spans="1:7" x14ac:dyDescent="0.3">
      <c r="A117" s="133" t="s">
        <v>380</v>
      </c>
      <c r="B117" s="134"/>
      <c r="C117" s="21" t="s">
        <v>381</v>
      </c>
      <c r="D117" s="12">
        <v>1</v>
      </c>
      <c r="E117" s="31">
        <v>51.84</v>
      </c>
      <c r="F117" s="77">
        <v>0</v>
      </c>
      <c r="G117" s="82">
        <f t="shared" si="3"/>
        <v>0</v>
      </c>
    </row>
    <row r="118" spans="1:7" x14ac:dyDescent="0.3">
      <c r="A118" s="133" t="s">
        <v>382</v>
      </c>
      <c r="B118" s="134"/>
      <c r="C118" s="21" t="s">
        <v>383</v>
      </c>
      <c r="D118" s="12">
        <v>1</v>
      </c>
      <c r="E118" s="31">
        <v>42.457500000000003</v>
      </c>
      <c r="F118" s="77">
        <v>0</v>
      </c>
      <c r="G118" s="82">
        <f t="shared" si="3"/>
        <v>0</v>
      </c>
    </row>
    <row r="119" spans="1:7" x14ac:dyDescent="0.3">
      <c r="A119" s="133" t="s">
        <v>384</v>
      </c>
      <c r="B119" s="134"/>
      <c r="C119" s="21" t="s">
        <v>385</v>
      </c>
      <c r="D119" s="12">
        <v>1</v>
      </c>
      <c r="E119" s="31">
        <v>24.3</v>
      </c>
      <c r="F119" s="77">
        <v>0</v>
      </c>
      <c r="G119" s="82">
        <f t="shared" si="3"/>
        <v>0</v>
      </c>
    </row>
    <row r="120" spans="1:7" x14ac:dyDescent="0.3">
      <c r="A120" s="133" t="s">
        <v>386</v>
      </c>
      <c r="B120" s="134"/>
      <c r="C120" s="21" t="s">
        <v>387</v>
      </c>
      <c r="D120" s="12">
        <v>1</v>
      </c>
      <c r="E120" s="31">
        <v>36.976500000000001</v>
      </c>
      <c r="F120" s="77">
        <v>0</v>
      </c>
      <c r="G120" s="82">
        <f t="shared" si="3"/>
        <v>0</v>
      </c>
    </row>
    <row r="121" spans="1:7" x14ac:dyDescent="0.3">
      <c r="A121" s="133" t="s">
        <v>388</v>
      </c>
      <c r="B121" s="134"/>
      <c r="C121" s="21" t="s">
        <v>389</v>
      </c>
      <c r="D121" s="12">
        <v>1</v>
      </c>
      <c r="E121" s="31">
        <v>83.173500000000004</v>
      </c>
      <c r="F121" s="77">
        <v>0</v>
      </c>
      <c r="G121" s="82">
        <f t="shared" si="3"/>
        <v>0</v>
      </c>
    </row>
    <row r="122" spans="1:7" x14ac:dyDescent="0.3">
      <c r="A122" s="133" t="s">
        <v>390</v>
      </c>
      <c r="B122" s="134"/>
      <c r="C122" s="21" t="s">
        <v>391</v>
      </c>
      <c r="D122" s="12">
        <v>1</v>
      </c>
      <c r="E122" s="31">
        <v>89.221500000000006</v>
      </c>
      <c r="F122" s="77">
        <v>0</v>
      </c>
      <c r="G122" s="82">
        <f t="shared" si="3"/>
        <v>0</v>
      </c>
    </row>
    <row r="123" spans="1:7" x14ac:dyDescent="0.3">
      <c r="A123" s="133" t="s">
        <v>392</v>
      </c>
      <c r="B123" s="134"/>
      <c r="C123" s="21" t="s">
        <v>393</v>
      </c>
      <c r="D123" s="12">
        <v>1</v>
      </c>
      <c r="E123" s="31">
        <v>219.24</v>
      </c>
      <c r="F123" s="77">
        <v>0</v>
      </c>
      <c r="G123" s="82">
        <f t="shared" si="3"/>
        <v>0</v>
      </c>
    </row>
    <row r="124" spans="1:7" x14ac:dyDescent="0.3">
      <c r="A124" s="133" t="s">
        <v>394</v>
      </c>
      <c r="B124" s="134"/>
      <c r="C124" s="21" t="s">
        <v>395</v>
      </c>
      <c r="D124" s="12">
        <v>1</v>
      </c>
      <c r="E124" s="31">
        <v>82.296000000000006</v>
      </c>
      <c r="F124" s="77">
        <v>0</v>
      </c>
      <c r="G124" s="82">
        <f t="shared" si="3"/>
        <v>0</v>
      </c>
    </row>
    <row r="125" spans="1:7" x14ac:dyDescent="0.3">
      <c r="A125" s="133" t="s">
        <v>396</v>
      </c>
      <c r="B125" s="134"/>
      <c r="C125" s="21" t="s">
        <v>397</v>
      </c>
      <c r="D125" s="12">
        <v>1</v>
      </c>
      <c r="E125" s="31">
        <v>83.592000000000013</v>
      </c>
      <c r="F125" s="77">
        <v>0</v>
      </c>
      <c r="G125" s="82">
        <f t="shared" si="3"/>
        <v>0</v>
      </c>
    </row>
    <row r="126" spans="1:7" x14ac:dyDescent="0.3">
      <c r="A126" s="133" t="s">
        <v>398</v>
      </c>
      <c r="B126" s="134"/>
      <c r="C126" s="21" t="s">
        <v>399</v>
      </c>
      <c r="D126" s="12">
        <v>1</v>
      </c>
      <c r="E126" s="31">
        <v>84.861000000000004</v>
      </c>
      <c r="F126" s="77">
        <v>0</v>
      </c>
      <c r="G126" s="82">
        <f t="shared" si="3"/>
        <v>0</v>
      </c>
    </row>
    <row r="127" spans="1:7" x14ac:dyDescent="0.3">
      <c r="A127" s="135" t="s">
        <v>730</v>
      </c>
      <c r="B127" s="135"/>
      <c r="C127" s="27"/>
      <c r="D127" s="28"/>
      <c r="E127" s="34"/>
      <c r="F127" s="91"/>
    </row>
    <row r="128" spans="1:7" x14ac:dyDescent="0.3">
      <c r="A128" s="133" t="s">
        <v>400</v>
      </c>
      <c r="B128" s="134"/>
      <c r="C128" s="21" t="s">
        <v>401</v>
      </c>
      <c r="D128" s="8">
        <v>1</v>
      </c>
      <c r="E128" s="31">
        <v>3.0915000000000004</v>
      </c>
      <c r="F128" s="77">
        <v>0</v>
      </c>
      <c r="G128" s="82">
        <f>(E128/D128)*F128</f>
        <v>0</v>
      </c>
    </row>
    <row r="129" spans="1:7" x14ac:dyDescent="0.3">
      <c r="A129" s="133" t="s">
        <v>402</v>
      </c>
      <c r="B129" s="134"/>
      <c r="C129" s="21" t="s">
        <v>403</v>
      </c>
      <c r="D129" s="8">
        <v>1</v>
      </c>
      <c r="E129" s="31">
        <v>3.0915000000000004</v>
      </c>
      <c r="F129" s="77">
        <v>0</v>
      </c>
      <c r="G129" s="82">
        <f>(E129/D129)*F129</f>
        <v>0</v>
      </c>
    </row>
    <row r="130" spans="1:7" x14ac:dyDescent="0.3">
      <c r="A130" s="133" t="s">
        <v>404</v>
      </c>
      <c r="B130" s="134"/>
      <c r="C130" s="21" t="s">
        <v>405</v>
      </c>
      <c r="D130" s="8">
        <v>1</v>
      </c>
      <c r="E130" s="31">
        <v>3.7395000000000005</v>
      </c>
      <c r="F130" s="77">
        <v>0</v>
      </c>
      <c r="G130" s="82">
        <f>(E130/D130)*F130</f>
        <v>0</v>
      </c>
    </row>
    <row r="131" spans="1:7" x14ac:dyDescent="0.3">
      <c r="A131" s="133" t="s">
        <v>406</v>
      </c>
      <c r="B131" s="134"/>
      <c r="C131" s="21" t="s">
        <v>407</v>
      </c>
      <c r="D131" s="8">
        <v>10</v>
      </c>
      <c r="E131" s="31">
        <v>4.0500000000000007</v>
      </c>
      <c r="F131" s="77">
        <v>0</v>
      </c>
      <c r="G131" s="82">
        <f>(E131/D131)*F131</f>
        <v>0</v>
      </c>
    </row>
    <row r="132" spans="1:7" x14ac:dyDescent="0.3">
      <c r="A132" s="133" t="s">
        <v>408</v>
      </c>
      <c r="B132" s="134"/>
      <c r="C132" s="21" t="s">
        <v>409</v>
      </c>
      <c r="D132" s="8">
        <v>10</v>
      </c>
      <c r="E132" s="31">
        <v>12.285</v>
      </c>
      <c r="F132" s="77">
        <v>0</v>
      </c>
      <c r="G132" s="82">
        <f>(E132/D132)*F132</f>
        <v>0</v>
      </c>
    </row>
    <row r="133" spans="1:7" x14ac:dyDescent="0.3">
      <c r="A133" s="135" t="s">
        <v>410</v>
      </c>
      <c r="B133" s="135"/>
      <c r="C133" s="5"/>
      <c r="D133" s="1"/>
      <c r="E133" s="34"/>
      <c r="F133" s="92"/>
    </row>
    <row r="134" spans="1:7" x14ac:dyDescent="0.3">
      <c r="A134" s="133" t="s">
        <v>411</v>
      </c>
      <c r="B134" s="134"/>
      <c r="C134" s="21" t="s">
        <v>412</v>
      </c>
      <c r="D134" s="8">
        <v>1</v>
      </c>
      <c r="E134" s="31">
        <v>2.7270000000000003</v>
      </c>
      <c r="F134" s="77">
        <v>0</v>
      </c>
      <c r="G134" s="82">
        <f>(E134/D134)*F134</f>
        <v>0</v>
      </c>
    </row>
    <row r="135" spans="1:7" x14ac:dyDescent="0.3">
      <c r="A135" s="133" t="s">
        <v>413</v>
      </c>
      <c r="B135" s="134"/>
      <c r="C135" s="21" t="s">
        <v>414</v>
      </c>
      <c r="D135" s="8">
        <v>1</v>
      </c>
      <c r="E135" s="31">
        <v>0.36450000000000005</v>
      </c>
      <c r="F135" s="77">
        <v>0</v>
      </c>
      <c r="G135" s="82">
        <f>(E135/D135)*F135</f>
        <v>0</v>
      </c>
    </row>
    <row r="136" spans="1:7" x14ac:dyDescent="0.3">
      <c r="A136" s="133" t="s">
        <v>415</v>
      </c>
      <c r="B136" s="134"/>
      <c r="C136" s="21" t="s">
        <v>405</v>
      </c>
      <c r="D136" s="8">
        <v>1</v>
      </c>
      <c r="E136" s="31">
        <v>3.7395000000000005</v>
      </c>
      <c r="F136" s="77">
        <v>0</v>
      </c>
      <c r="G136" s="82">
        <f>(E136/D136)*F136</f>
        <v>0</v>
      </c>
    </row>
    <row r="137" spans="1:7" x14ac:dyDescent="0.3">
      <c r="A137" s="133" t="s">
        <v>416</v>
      </c>
      <c r="B137" s="134"/>
      <c r="C137" s="21" t="s">
        <v>407</v>
      </c>
      <c r="D137" s="8">
        <v>10</v>
      </c>
      <c r="E137" s="31">
        <v>4.0500000000000007</v>
      </c>
      <c r="F137" s="77">
        <v>0</v>
      </c>
      <c r="G137" s="82">
        <f>(E137/D137)*F137</f>
        <v>0</v>
      </c>
    </row>
    <row r="139" spans="1:7" x14ac:dyDescent="0.3">
      <c r="E139" s="9" t="s">
        <v>779</v>
      </c>
      <c r="F139" s="127">
        <f>SUM(G7:G137)</f>
        <v>0</v>
      </c>
      <c r="G139" s="128"/>
    </row>
  </sheetData>
  <sheetProtection algorithmName="SHA-512" hashValue="KLDQ/EftXyrEsXGYr8OUIyoiNUgU556kKTIflo4gqu8ZCOGCQ1drDd9Bc0RqrtWArvswXsLK5AX5m5GqUCZ5ww==" saltValue="Iv8ggOZyrw48GpSOJa+vXQ==" spinCount="100000" sheet="1" objects="1" scenarios="1"/>
  <mergeCells count="139">
    <mergeCell ref="F139:G139"/>
    <mergeCell ref="B4:G4"/>
    <mergeCell ref="E3:G3"/>
    <mergeCell ref="A97:B97"/>
    <mergeCell ref="A98:B98"/>
    <mergeCell ref="A99:B99"/>
    <mergeCell ref="A21:B21"/>
    <mergeCell ref="A1:C1"/>
    <mergeCell ref="B2:C2"/>
    <mergeCell ref="B3:C3"/>
    <mergeCell ref="A91:B91"/>
    <mergeCell ref="A92:B92"/>
    <mergeCell ref="A93:B93"/>
    <mergeCell ref="A94:B94"/>
    <mergeCell ref="A95:B95"/>
    <mergeCell ref="A96:B96"/>
    <mergeCell ref="A82:B82"/>
    <mergeCell ref="A83:B83"/>
    <mergeCell ref="A84:B84"/>
    <mergeCell ref="A85:B85"/>
    <mergeCell ref="A86:B86"/>
    <mergeCell ref="A66:B66"/>
    <mergeCell ref="A67:B67"/>
    <mergeCell ref="A68:B68"/>
    <mergeCell ref="A69:B69"/>
    <mergeCell ref="A104:B104"/>
    <mergeCell ref="A105:B105"/>
    <mergeCell ref="A100:B100"/>
    <mergeCell ref="A87:B87"/>
    <mergeCell ref="A88:B88"/>
    <mergeCell ref="A89:B89"/>
    <mergeCell ref="A90:B90"/>
    <mergeCell ref="A80:B80"/>
    <mergeCell ref="A71:B71"/>
    <mergeCell ref="A72:B72"/>
    <mergeCell ref="A73:B73"/>
    <mergeCell ref="A74:B74"/>
    <mergeCell ref="A81:B81"/>
    <mergeCell ref="A75:B75"/>
    <mergeCell ref="A76:B76"/>
    <mergeCell ref="A77:B77"/>
    <mergeCell ref="A78:B78"/>
    <mergeCell ref="A135:B135"/>
    <mergeCell ref="A120:B120"/>
    <mergeCell ref="A121:B121"/>
    <mergeCell ref="A122:B122"/>
    <mergeCell ref="A110:B110"/>
    <mergeCell ref="A112:B112"/>
    <mergeCell ref="A113:B113"/>
    <mergeCell ref="A114:B114"/>
    <mergeCell ref="A115:B115"/>
    <mergeCell ref="A116:B116"/>
    <mergeCell ref="A111:B111"/>
    <mergeCell ref="A136:B136"/>
    <mergeCell ref="A137:B137"/>
    <mergeCell ref="A52:B52"/>
    <mergeCell ref="A53:B53"/>
    <mergeCell ref="A55:B55"/>
    <mergeCell ref="A56:B56"/>
    <mergeCell ref="A57:B57"/>
    <mergeCell ref="A58:B58"/>
    <mergeCell ref="A59:B59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06:B106"/>
    <mergeCell ref="A107:B107"/>
    <mergeCell ref="A108:B108"/>
    <mergeCell ref="A109:B109"/>
    <mergeCell ref="A44:B44"/>
    <mergeCell ref="A45:B45"/>
    <mergeCell ref="A46:B46"/>
    <mergeCell ref="A47:B47"/>
    <mergeCell ref="A54:B54"/>
    <mergeCell ref="A48:B48"/>
    <mergeCell ref="A49:B49"/>
    <mergeCell ref="A50:B50"/>
    <mergeCell ref="A51:B51"/>
    <mergeCell ref="A70:B70"/>
    <mergeCell ref="A79:B79"/>
    <mergeCell ref="A60:B60"/>
    <mergeCell ref="A61:B61"/>
    <mergeCell ref="A62:B62"/>
    <mergeCell ref="A63:B63"/>
    <mergeCell ref="A64:B64"/>
    <mergeCell ref="A65:B65"/>
    <mergeCell ref="A102:B102"/>
    <mergeCell ref="A103:B103"/>
    <mergeCell ref="A101:B101"/>
    <mergeCell ref="A37:B37"/>
    <mergeCell ref="A38:B38"/>
    <mergeCell ref="A39:B39"/>
    <mergeCell ref="A40:B40"/>
    <mergeCell ref="A42:B42"/>
    <mergeCell ref="A43:B43"/>
    <mergeCell ref="A32:B32"/>
    <mergeCell ref="A27:B27"/>
    <mergeCell ref="A29:B29"/>
    <mergeCell ref="A30:B30"/>
    <mergeCell ref="A31:B31"/>
    <mergeCell ref="A41:B41"/>
    <mergeCell ref="A33:B33"/>
    <mergeCell ref="A34:B34"/>
    <mergeCell ref="A35:B35"/>
    <mergeCell ref="A36:B36"/>
    <mergeCell ref="A18:B18"/>
    <mergeCell ref="A19:B19"/>
    <mergeCell ref="A20:B20"/>
    <mergeCell ref="A28:B28"/>
    <mergeCell ref="A22:B22"/>
    <mergeCell ref="A23:B23"/>
    <mergeCell ref="A24:B24"/>
    <mergeCell ref="A25:B25"/>
    <mergeCell ref="A26:B26"/>
    <mergeCell ref="A5:J5"/>
    <mergeCell ref="A12:B12"/>
    <mergeCell ref="A13:B13"/>
    <mergeCell ref="A16:B16"/>
    <mergeCell ref="A14:B14"/>
    <mergeCell ref="A15:B15"/>
    <mergeCell ref="A17:B17"/>
    <mergeCell ref="A6:B6"/>
    <mergeCell ref="A7:B7"/>
    <mergeCell ref="A8:B8"/>
    <mergeCell ref="A11:B11"/>
    <mergeCell ref="A10:B10"/>
    <mergeCell ref="A9:B9"/>
  </mergeCells>
  <dataValidations count="5">
    <dataValidation type="list" allowBlank="1" showInputMessage="1" showErrorMessage="1" sqref="F7:F9">
      <formula1>$I$7:$X$7</formula1>
    </dataValidation>
    <dataValidation type="list" allowBlank="1" showInputMessage="1" showErrorMessage="1" sqref="F10:F15 F26">
      <formula1>$I$10:$S$10</formula1>
    </dataValidation>
    <dataValidation type="list" allowBlank="1" showInputMessage="1" showErrorMessage="1" sqref="F16:F20 F137 F131:F132 F27:F30">
      <formula1>$I$16:$W$16</formula1>
    </dataValidation>
    <dataValidation type="list" allowBlank="1" showInputMessage="1" showErrorMessage="1" sqref="F21:F25 F134:F136 F128:F130 F36:F126">
      <formula1>$I$21:$AC$21</formula1>
    </dataValidation>
    <dataValidation type="list" allowBlank="1" showInputMessage="1" showErrorMessage="1" sqref="F31:F35">
      <formula1>$I$31:$X$31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8"/>
  <sheetViews>
    <sheetView zoomScaleNormal="100" workbookViewId="0">
      <pane ySplit="6" topLeftCell="A7" activePane="bottomLeft" state="frozen"/>
      <selection activeCell="C1" sqref="C1"/>
      <selection pane="bottomLeft" sqref="A1:C1"/>
    </sheetView>
  </sheetViews>
  <sheetFormatPr defaultRowHeight="14.4" x14ac:dyDescent="0.3"/>
  <cols>
    <col min="1" max="1" width="17.44140625" customWidth="1"/>
    <col min="2" max="2" width="30.44140625" customWidth="1"/>
    <col min="3" max="3" width="13.44140625" bestFit="1" customWidth="1"/>
    <col min="4" max="4" width="7.21875" customWidth="1"/>
    <col min="5" max="5" width="9.44140625" style="2" bestFit="1" customWidth="1"/>
    <col min="6" max="6" width="9.6640625" customWidth="1"/>
    <col min="8" max="29" width="0" hidden="1" customWidth="1"/>
  </cols>
  <sheetData>
    <row r="1" spans="1:28" ht="39" customHeight="1" x14ac:dyDescent="0.4">
      <c r="A1" s="122" t="s">
        <v>788</v>
      </c>
      <c r="B1" s="137"/>
      <c r="C1" s="137"/>
      <c r="D1" s="8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x14ac:dyDescent="0.3">
      <c r="A2" s="79" t="s">
        <v>784</v>
      </c>
      <c r="B2" s="136"/>
      <c r="C2" s="13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8" x14ac:dyDescent="0.3">
      <c r="A3" s="79" t="s">
        <v>783</v>
      </c>
      <c r="B3" s="129"/>
      <c r="C3" s="129"/>
      <c r="D3" s="87" t="s">
        <v>782</v>
      </c>
      <c r="E3" s="136"/>
      <c r="F3" s="136"/>
      <c r="G3" s="13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8" x14ac:dyDescent="0.3">
      <c r="A4" s="86" t="s">
        <v>781</v>
      </c>
      <c r="B4" s="140"/>
      <c r="C4" s="140"/>
      <c r="D4" s="140"/>
      <c r="E4" s="140"/>
      <c r="F4" s="140"/>
      <c r="G4" s="140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8" ht="34.799999999999997" customHeight="1" x14ac:dyDescent="0.3">
      <c r="A5" s="116" t="s">
        <v>795</v>
      </c>
      <c r="B5" s="117"/>
      <c r="C5" s="117"/>
      <c r="D5" s="117"/>
      <c r="E5" s="117"/>
      <c r="F5" s="117"/>
      <c r="G5" s="117"/>
      <c r="H5" s="117"/>
      <c r="I5" s="117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8" ht="43.2" x14ac:dyDescent="0.3">
      <c r="A6" s="131" t="s">
        <v>167</v>
      </c>
      <c r="B6" s="132"/>
      <c r="C6" s="15" t="s">
        <v>168</v>
      </c>
      <c r="D6" s="19" t="s">
        <v>727</v>
      </c>
      <c r="E6" s="16" t="s">
        <v>713</v>
      </c>
      <c r="F6" s="17" t="s">
        <v>657</v>
      </c>
      <c r="G6" s="84" t="s">
        <v>779</v>
      </c>
    </row>
    <row r="7" spans="1:28" x14ac:dyDescent="0.3">
      <c r="A7" s="133" t="s">
        <v>417</v>
      </c>
      <c r="B7" s="134"/>
      <c r="C7" s="21" t="s">
        <v>418</v>
      </c>
      <c r="D7" s="12">
        <v>1</v>
      </c>
      <c r="E7" s="31">
        <v>207.09000000000003</v>
      </c>
      <c r="F7" s="77">
        <v>0</v>
      </c>
      <c r="G7" s="82">
        <f t="shared" ref="G7:G25" si="0">(E7/D7)*F7</f>
        <v>0</v>
      </c>
      <c r="H7">
        <v>0</v>
      </c>
      <c r="I7">
        <v>1</v>
      </c>
      <c r="J7">
        <v>2</v>
      </c>
      <c r="K7">
        <v>3</v>
      </c>
      <c r="L7">
        <v>4</v>
      </c>
      <c r="M7">
        <v>5</v>
      </c>
      <c r="N7">
        <v>6</v>
      </c>
      <c r="O7">
        <v>7</v>
      </c>
      <c r="P7">
        <v>8</v>
      </c>
      <c r="Q7">
        <v>9</v>
      </c>
      <c r="R7">
        <v>10</v>
      </c>
      <c r="S7">
        <v>11</v>
      </c>
      <c r="T7">
        <v>12</v>
      </c>
      <c r="U7">
        <v>13</v>
      </c>
      <c r="V7">
        <v>14</v>
      </c>
      <c r="W7">
        <v>15</v>
      </c>
      <c r="X7">
        <v>16</v>
      </c>
      <c r="Y7">
        <v>17</v>
      </c>
      <c r="Z7">
        <v>18</v>
      </c>
      <c r="AA7">
        <v>19</v>
      </c>
      <c r="AB7">
        <v>20</v>
      </c>
    </row>
    <row r="8" spans="1:28" x14ac:dyDescent="0.3">
      <c r="A8" s="133" t="s">
        <v>419</v>
      </c>
      <c r="B8" s="134"/>
      <c r="C8" s="21" t="s">
        <v>420</v>
      </c>
      <c r="D8" s="12">
        <v>1</v>
      </c>
      <c r="E8" s="31">
        <v>117.70650000000001</v>
      </c>
      <c r="F8" s="77">
        <v>0</v>
      </c>
      <c r="G8" s="82">
        <f t="shared" si="0"/>
        <v>0</v>
      </c>
    </row>
    <row r="9" spans="1:28" x14ac:dyDescent="0.3">
      <c r="A9" s="133" t="s">
        <v>421</v>
      </c>
      <c r="B9" s="134"/>
      <c r="C9" s="21" t="s">
        <v>422</v>
      </c>
      <c r="D9" s="12">
        <v>1</v>
      </c>
      <c r="E9" s="31">
        <v>123.8895</v>
      </c>
      <c r="F9" s="77">
        <v>0</v>
      </c>
      <c r="G9" s="82">
        <f t="shared" si="0"/>
        <v>0</v>
      </c>
    </row>
    <row r="10" spans="1:28" x14ac:dyDescent="0.3">
      <c r="A10" s="133" t="s">
        <v>423</v>
      </c>
      <c r="B10" s="134"/>
      <c r="C10" s="21" t="s">
        <v>424</v>
      </c>
      <c r="D10" s="12">
        <v>1</v>
      </c>
      <c r="E10" s="31">
        <v>22.464000000000002</v>
      </c>
      <c r="F10" s="77">
        <v>0</v>
      </c>
      <c r="G10" s="82">
        <f t="shared" si="0"/>
        <v>0</v>
      </c>
    </row>
    <row r="11" spans="1:28" x14ac:dyDescent="0.3">
      <c r="A11" s="133" t="s">
        <v>425</v>
      </c>
      <c r="B11" s="134"/>
      <c r="C11" s="21" t="s">
        <v>426</v>
      </c>
      <c r="D11" s="12">
        <v>1</v>
      </c>
      <c r="E11" s="31">
        <v>15.633000000000001</v>
      </c>
      <c r="F11" s="77">
        <v>0</v>
      </c>
      <c r="G11" s="82">
        <f t="shared" si="0"/>
        <v>0</v>
      </c>
    </row>
    <row r="12" spans="1:28" x14ac:dyDescent="0.3">
      <c r="A12" s="133" t="s">
        <v>427</v>
      </c>
      <c r="B12" s="134"/>
      <c r="C12" s="21" t="s">
        <v>428</v>
      </c>
      <c r="D12" s="12">
        <v>1</v>
      </c>
      <c r="E12" s="31">
        <v>53.703000000000003</v>
      </c>
      <c r="F12" s="77">
        <v>0</v>
      </c>
      <c r="G12" s="82">
        <f t="shared" si="0"/>
        <v>0</v>
      </c>
    </row>
    <row r="13" spans="1:28" x14ac:dyDescent="0.3">
      <c r="A13" s="133" t="s">
        <v>429</v>
      </c>
      <c r="B13" s="134"/>
      <c r="C13" s="21" t="s">
        <v>430</v>
      </c>
      <c r="D13" s="12">
        <v>1</v>
      </c>
      <c r="E13" s="31">
        <v>70.888500000000008</v>
      </c>
      <c r="F13" s="77">
        <v>0</v>
      </c>
      <c r="G13" s="82">
        <f t="shared" si="0"/>
        <v>0</v>
      </c>
    </row>
    <row r="14" spans="1:28" x14ac:dyDescent="0.3">
      <c r="A14" s="133" t="s">
        <v>431</v>
      </c>
      <c r="B14" s="134"/>
      <c r="C14" s="21" t="s">
        <v>432</v>
      </c>
      <c r="D14" s="12">
        <v>1</v>
      </c>
      <c r="E14" s="31">
        <v>22.788</v>
      </c>
      <c r="F14" s="77">
        <v>0</v>
      </c>
      <c r="G14" s="82">
        <f t="shared" si="0"/>
        <v>0</v>
      </c>
    </row>
    <row r="15" spans="1:28" x14ac:dyDescent="0.3">
      <c r="A15" s="133" t="s">
        <v>433</v>
      </c>
      <c r="B15" s="134"/>
      <c r="C15" s="21" t="s">
        <v>434</v>
      </c>
      <c r="D15" s="12">
        <v>1</v>
      </c>
      <c r="E15" s="31">
        <v>10.584</v>
      </c>
      <c r="F15" s="77">
        <v>0</v>
      </c>
      <c r="G15" s="82">
        <f t="shared" si="0"/>
        <v>0</v>
      </c>
    </row>
    <row r="16" spans="1:28" x14ac:dyDescent="0.3">
      <c r="A16" s="133" t="s">
        <v>435</v>
      </c>
      <c r="B16" s="134"/>
      <c r="C16" s="21" t="s">
        <v>436</v>
      </c>
      <c r="D16" s="12">
        <v>1</v>
      </c>
      <c r="E16" s="31">
        <v>6.2640000000000002</v>
      </c>
      <c r="F16" s="77">
        <v>0</v>
      </c>
      <c r="G16" s="82">
        <f t="shared" si="0"/>
        <v>0</v>
      </c>
    </row>
    <row r="17" spans="1:22" x14ac:dyDescent="0.3">
      <c r="A17" s="133" t="s">
        <v>437</v>
      </c>
      <c r="B17" s="134"/>
      <c r="C17" s="21" t="s">
        <v>438</v>
      </c>
      <c r="D17" s="12">
        <v>1</v>
      </c>
      <c r="E17" s="31">
        <v>12.366000000000001</v>
      </c>
      <c r="F17" s="77">
        <v>0</v>
      </c>
      <c r="G17" s="82">
        <f t="shared" si="0"/>
        <v>0</v>
      </c>
    </row>
    <row r="18" spans="1:22" x14ac:dyDescent="0.3">
      <c r="A18" s="133" t="s">
        <v>439</v>
      </c>
      <c r="B18" s="134"/>
      <c r="C18" s="21" t="s">
        <v>440</v>
      </c>
      <c r="D18" s="12">
        <v>1</v>
      </c>
      <c r="E18" s="31">
        <v>20.952000000000002</v>
      </c>
      <c r="F18" s="77">
        <v>0</v>
      </c>
      <c r="G18" s="82">
        <f t="shared" si="0"/>
        <v>0</v>
      </c>
    </row>
    <row r="19" spans="1:22" x14ac:dyDescent="0.3">
      <c r="A19" s="133" t="s">
        <v>441</v>
      </c>
      <c r="B19" s="134"/>
      <c r="C19" s="21" t="s">
        <v>442</v>
      </c>
      <c r="D19" s="12">
        <v>1</v>
      </c>
      <c r="E19" s="31">
        <v>1.4580000000000002</v>
      </c>
      <c r="F19" s="77">
        <v>0</v>
      </c>
      <c r="G19" s="82">
        <f t="shared" si="0"/>
        <v>0</v>
      </c>
    </row>
    <row r="20" spans="1:22" x14ac:dyDescent="0.3">
      <c r="A20" s="133" t="s">
        <v>443</v>
      </c>
      <c r="B20" s="134"/>
      <c r="C20" s="21" t="s">
        <v>444</v>
      </c>
      <c r="D20" s="12">
        <v>1</v>
      </c>
      <c r="E20" s="31">
        <v>10.827</v>
      </c>
      <c r="F20" s="77">
        <v>0</v>
      </c>
      <c r="G20" s="82">
        <f t="shared" si="0"/>
        <v>0</v>
      </c>
    </row>
    <row r="21" spans="1:22" x14ac:dyDescent="0.3">
      <c r="A21" s="133" t="s">
        <v>445</v>
      </c>
      <c r="B21" s="134"/>
      <c r="C21" s="21" t="s">
        <v>446</v>
      </c>
      <c r="D21" s="12">
        <v>1</v>
      </c>
      <c r="E21" s="31">
        <v>16.983000000000001</v>
      </c>
      <c r="F21" s="77">
        <v>0</v>
      </c>
      <c r="G21" s="82">
        <f t="shared" si="0"/>
        <v>0</v>
      </c>
    </row>
    <row r="22" spans="1:22" x14ac:dyDescent="0.3">
      <c r="A22" s="133" t="s">
        <v>447</v>
      </c>
      <c r="B22" s="134"/>
      <c r="C22" s="21" t="s">
        <v>448</v>
      </c>
      <c r="D22" s="12">
        <v>1</v>
      </c>
      <c r="E22" s="31">
        <v>16.983000000000001</v>
      </c>
      <c r="F22" s="77">
        <v>0</v>
      </c>
      <c r="G22" s="82">
        <f t="shared" si="0"/>
        <v>0</v>
      </c>
    </row>
    <row r="23" spans="1:22" x14ac:dyDescent="0.3">
      <c r="A23" s="133" t="s">
        <v>449</v>
      </c>
      <c r="B23" s="134"/>
      <c r="C23" s="21" t="s">
        <v>450</v>
      </c>
      <c r="D23" s="12">
        <v>1</v>
      </c>
      <c r="E23" s="31">
        <v>65.178000000000011</v>
      </c>
      <c r="F23" s="77">
        <v>0</v>
      </c>
      <c r="G23" s="82">
        <f t="shared" si="0"/>
        <v>0</v>
      </c>
    </row>
    <row r="24" spans="1:22" x14ac:dyDescent="0.3">
      <c r="A24" s="133" t="s">
        <v>451</v>
      </c>
      <c r="B24" s="134"/>
      <c r="C24" s="21" t="s">
        <v>452</v>
      </c>
      <c r="D24" s="12">
        <v>1</v>
      </c>
      <c r="E24" s="31">
        <v>206.82</v>
      </c>
      <c r="F24" s="77">
        <v>0</v>
      </c>
      <c r="G24" s="82">
        <f t="shared" si="0"/>
        <v>0</v>
      </c>
    </row>
    <row r="25" spans="1:22" x14ac:dyDescent="0.3">
      <c r="A25" s="133" t="s">
        <v>453</v>
      </c>
      <c r="B25" s="134"/>
      <c r="C25" s="21" t="s">
        <v>454</v>
      </c>
      <c r="D25" s="12">
        <v>1</v>
      </c>
      <c r="E25" s="32">
        <v>1.323</v>
      </c>
      <c r="F25" s="77">
        <v>0</v>
      </c>
      <c r="G25" s="82">
        <f t="shared" si="0"/>
        <v>0</v>
      </c>
    </row>
    <row r="26" spans="1:22" x14ac:dyDescent="0.3">
      <c r="A26" s="135" t="s">
        <v>730</v>
      </c>
      <c r="B26" s="135"/>
      <c r="C26" s="27"/>
      <c r="D26" s="28"/>
      <c r="E26" s="33"/>
      <c r="F26" s="46"/>
      <c r="G26" s="99"/>
    </row>
    <row r="27" spans="1:22" x14ac:dyDescent="0.3">
      <c r="A27" s="133" t="s">
        <v>400</v>
      </c>
      <c r="B27" s="134"/>
      <c r="C27" s="21" t="s">
        <v>401</v>
      </c>
      <c r="D27" s="8">
        <v>1</v>
      </c>
      <c r="E27" s="35">
        <v>3.0915000000000004</v>
      </c>
      <c r="F27" s="77">
        <v>0</v>
      </c>
      <c r="G27" s="82">
        <f>(E27/D27)*F27</f>
        <v>0</v>
      </c>
    </row>
    <row r="28" spans="1:22" x14ac:dyDescent="0.3">
      <c r="A28" s="133" t="s">
        <v>402</v>
      </c>
      <c r="B28" s="134"/>
      <c r="C28" s="21" t="s">
        <v>403</v>
      </c>
      <c r="D28" s="8">
        <v>1</v>
      </c>
      <c r="E28" s="31">
        <v>3.0915000000000004</v>
      </c>
      <c r="F28" s="77">
        <v>0</v>
      </c>
      <c r="G28" s="82">
        <f>(E28/D28)*F28</f>
        <v>0</v>
      </c>
    </row>
    <row r="29" spans="1:22" x14ac:dyDescent="0.3">
      <c r="A29" s="133" t="s">
        <v>404</v>
      </c>
      <c r="B29" s="134"/>
      <c r="C29" s="21" t="s">
        <v>405</v>
      </c>
      <c r="D29" s="8">
        <v>1</v>
      </c>
      <c r="E29" s="31">
        <v>3.7395000000000005</v>
      </c>
      <c r="F29" s="77">
        <v>0</v>
      </c>
      <c r="G29" s="82">
        <f>(E29/D29)*F29</f>
        <v>0</v>
      </c>
    </row>
    <row r="30" spans="1:22" x14ac:dyDescent="0.3">
      <c r="A30" s="133" t="s">
        <v>406</v>
      </c>
      <c r="B30" s="134"/>
      <c r="C30" s="21" t="s">
        <v>407</v>
      </c>
      <c r="D30" s="8">
        <v>10</v>
      </c>
      <c r="E30" s="31">
        <v>4.0500000000000007</v>
      </c>
      <c r="F30" s="77">
        <v>0</v>
      </c>
      <c r="G30" s="82">
        <f>(E30/D30)*F30</f>
        <v>0</v>
      </c>
      <c r="H30">
        <v>0</v>
      </c>
      <c r="I30">
        <v>10</v>
      </c>
      <c r="J30">
        <v>20</v>
      </c>
      <c r="K30">
        <v>30</v>
      </c>
      <c r="L30">
        <v>40</v>
      </c>
      <c r="M30">
        <v>50</v>
      </c>
      <c r="N30">
        <v>60</v>
      </c>
      <c r="O30">
        <v>70</v>
      </c>
      <c r="P30">
        <v>80</v>
      </c>
      <c r="Q30">
        <v>90</v>
      </c>
      <c r="R30">
        <v>100</v>
      </c>
      <c r="S30">
        <v>110</v>
      </c>
      <c r="T30">
        <v>120</v>
      </c>
      <c r="U30">
        <v>130</v>
      </c>
      <c r="V30">
        <v>140</v>
      </c>
    </row>
    <row r="31" spans="1:22" x14ac:dyDescent="0.3">
      <c r="A31" s="133" t="s">
        <v>408</v>
      </c>
      <c r="B31" s="134"/>
      <c r="C31" s="21" t="s">
        <v>409</v>
      </c>
      <c r="D31" s="8">
        <v>10</v>
      </c>
      <c r="E31" s="32">
        <v>12.285</v>
      </c>
      <c r="F31" s="77">
        <v>0</v>
      </c>
      <c r="G31" s="82">
        <f>(E31/D31)*F31</f>
        <v>0</v>
      </c>
    </row>
    <row r="32" spans="1:22" x14ac:dyDescent="0.3">
      <c r="A32" s="135" t="s">
        <v>410</v>
      </c>
      <c r="B32" s="135"/>
      <c r="C32" s="5"/>
      <c r="D32" s="1"/>
      <c r="E32" s="33"/>
      <c r="F32" s="1"/>
      <c r="G32" s="99"/>
    </row>
    <row r="33" spans="1:7" x14ac:dyDescent="0.3">
      <c r="A33" s="133" t="s">
        <v>411</v>
      </c>
      <c r="B33" s="134"/>
      <c r="C33" s="21" t="s">
        <v>412</v>
      </c>
      <c r="D33" s="8">
        <v>1</v>
      </c>
      <c r="E33" s="35">
        <v>2.7270000000000003</v>
      </c>
      <c r="F33" s="77">
        <v>0</v>
      </c>
      <c r="G33" s="82">
        <f>(E33/D33)*F33</f>
        <v>0</v>
      </c>
    </row>
    <row r="34" spans="1:7" x14ac:dyDescent="0.3">
      <c r="A34" s="133" t="s">
        <v>413</v>
      </c>
      <c r="B34" s="134"/>
      <c r="C34" s="21" t="s">
        <v>414</v>
      </c>
      <c r="D34" s="8">
        <v>1</v>
      </c>
      <c r="E34" s="31">
        <v>0.36450000000000005</v>
      </c>
      <c r="F34" s="77">
        <v>0</v>
      </c>
      <c r="G34" s="82">
        <f>(E34/D34)*F34</f>
        <v>0</v>
      </c>
    </row>
    <row r="35" spans="1:7" x14ac:dyDescent="0.3">
      <c r="A35" s="133" t="s">
        <v>415</v>
      </c>
      <c r="B35" s="134"/>
      <c r="C35" s="21" t="s">
        <v>405</v>
      </c>
      <c r="D35" s="8">
        <v>1</v>
      </c>
      <c r="E35" s="31">
        <v>3.7395000000000005</v>
      </c>
      <c r="F35" s="77">
        <v>0</v>
      </c>
      <c r="G35" s="82">
        <f>(E35/D35)*F35</f>
        <v>0</v>
      </c>
    </row>
    <row r="36" spans="1:7" x14ac:dyDescent="0.3">
      <c r="A36" s="133" t="s">
        <v>416</v>
      </c>
      <c r="B36" s="134"/>
      <c r="C36" s="21" t="s">
        <v>407</v>
      </c>
      <c r="D36" s="8">
        <v>10</v>
      </c>
      <c r="E36" s="31">
        <v>4.0500000000000007</v>
      </c>
      <c r="F36" s="77">
        <v>0</v>
      </c>
      <c r="G36" s="82">
        <f>(E36/D36)*F36</f>
        <v>0</v>
      </c>
    </row>
    <row r="38" spans="1:7" x14ac:dyDescent="0.3">
      <c r="E38" s="9" t="s">
        <v>779</v>
      </c>
      <c r="F38" s="127">
        <f>SUM(G7:G36)</f>
        <v>0</v>
      </c>
      <c r="G38" s="128"/>
    </row>
  </sheetData>
  <sheetProtection algorithmName="SHA-512" hashValue="lCIKgXr8/JkPk13J84iDodbjqQWmg+WJreSxdCm6GhhCXmC7AAIHJyfsmB+kfz9gnQ9WwRxXUHN1YlH5K09nfA==" saltValue="uYgeRHo4W5VWt7UgbW8WPw==" spinCount="100000" sheet="1" objects="1" scenarios="1"/>
  <mergeCells count="38">
    <mergeCell ref="F38:G38"/>
    <mergeCell ref="B4:G4"/>
    <mergeCell ref="E3:G3"/>
    <mergeCell ref="A31:B31"/>
    <mergeCell ref="A32:B32"/>
    <mergeCell ref="A34:B34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C1"/>
    <mergeCell ref="B2:C2"/>
    <mergeCell ref="B3:C3"/>
    <mergeCell ref="A33:B3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  <mergeCell ref="A12:B12"/>
    <mergeCell ref="A13:B13"/>
    <mergeCell ref="A5:I5"/>
    <mergeCell ref="A36:B36"/>
    <mergeCell ref="A35:B35"/>
    <mergeCell ref="A28:B28"/>
    <mergeCell ref="A29:B29"/>
    <mergeCell ref="A30:B30"/>
  </mergeCells>
  <dataValidations count="2">
    <dataValidation type="list" allowBlank="1" showInputMessage="1" showErrorMessage="1" sqref="F7 F9 F11 F13 F15 F17 F19 F21 F23 F25">
      <formula1>$H$7:$AB$7</formula1>
    </dataValidation>
    <dataValidation type="list" allowBlank="1" showInputMessage="1" showErrorMessage="1" sqref="F30:F31 F36">
      <formula1>$H$30:$V$30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2"/>
  <sheetViews>
    <sheetView zoomScaleNormal="100" workbookViewId="0">
      <pane ySplit="6" topLeftCell="A7" activePane="bottomLeft" state="frozen"/>
      <selection pane="bottomLeft" sqref="A1:C1"/>
    </sheetView>
  </sheetViews>
  <sheetFormatPr defaultRowHeight="14.4" x14ac:dyDescent="0.3"/>
  <cols>
    <col min="1" max="1" width="17.21875" customWidth="1"/>
    <col min="2" max="2" width="30.33203125" customWidth="1"/>
    <col min="3" max="3" width="12.6640625" customWidth="1"/>
    <col min="4" max="4" width="6" customWidth="1"/>
    <col min="5" max="5" width="10.6640625" customWidth="1"/>
    <col min="6" max="6" width="11" customWidth="1"/>
    <col min="8" max="28" width="0" hidden="1" customWidth="1"/>
  </cols>
  <sheetData>
    <row r="1" spans="1:28" ht="39" customHeight="1" x14ac:dyDescent="0.4">
      <c r="A1" s="122" t="s">
        <v>789</v>
      </c>
      <c r="B1" s="137"/>
      <c r="C1" s="137"/>
      <c r="D1" s="8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8" x14ac:dyDescent="0.3">
      <c r="A2" s="79" t="s">
        <v>784</v>
      </c>
      <c r="B2" s="136"/>
      <c r="C2" s="13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8" x14ac:dyDescent="0.3">
      <c r="A3" s="79" t="s">
        <v>783</v>
      </c>
      <c r="B3" s="129"/>
      <c r="C3" s="129"/>
      <c r="D3" s="87" t="s">
        <v>782</v>
      </c>
      <c r="E3" s="136"/>
      <c r="F3" s="136"/>
      <c r="G3" s="13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8" x14ac:dyDescent="0.3">
      <c r="A4" s="86" t="s">
        <v>781</v>
      </c>
      <c r="B4" s="144"/>
      <c r="C4" s="144"/>
      <c r="D4" s="144"/>
      <c r="E4" s="144"/>
      <c r="F4" s="144"/>
      <c r="G4" s="144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8" ht="30" customHeight="1" x14ac:dyDescent="0.3">
      <c r="A5" s="116" t="s">
        <v>795</v>
      </c>
      <c r="B5" s="117"/>
      <c r="C5" s="117"/>
      <c r="D5" s="117"/>
      <c r="E5" s="117"/>
      <c r="F5" s="117"/>
      <c r="G5" s="117"/>
      <c r="H5" s="117"/>
      <c r="I5" s="117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8" ht="25.8" customHeight="1" x14ac:dyDescent="0.3">
      <c r="A6" s="141" t="s">
        <v>167</v>
      </c>
      <c r="B6" s="141"/>
      <c r="C6" s="15" t="s">
        <v>168</v>
      </c>
      <c r="D6" s="19" t="s">
        <v>727</v>
      </c>
      <c r="E6" s="16" t="s">
        <v>713</v>
      </c>
      <c r="F6" s="17" t="s">
        <v>657</v>
      </c>
      <c r="G6" s="84" t="s">
        <v>779</v>
      </c>
      <c r="H6" s="9"/>
      <c r="I6" s="9"/>
    </row>
    <row r="7" spans="1:28" x14ac:dyDescent="0.3">
      <c r="A7" s="142" t="s">
        <v>455</v>
      </c>
      <c r="B7" s="143"/>
      <c r="C7" s="40" t="s">
        <v>430</v>
      </c>
      <c r="D7" s="93">
        <v>1</v>
      </c>
      <c r="E7" s="35">
        <v>70.888500000000008</v>
      </c>
      <c r="F7" s="108">
        <v>0</v>
      </c>
      <c r="G7" s="111">
        <f t="shared" ref="G7:G30" si="0">(E7/D7)*F7</f>
        <v>0</v>
      </c>
      <c r="H7">
        <v>0</v>
      </c>
      <c r="I7">
        <v>1</v>
      </c>
      <c r="J7">
        <v>2</v>
      </c>
      <c r="K7">
        <v>3</v>
      </c>
      <c r="L7">
        <v>4</v>
      </c>
      <c r="M7">
        <v>5</v>
      </c>
      <c r="N7">
        <v>6</v>
      </c>
      <c r="O7">
        <v>7</v>
      </c>
      <c r="P7">
        <v>8</v>
      </c>
      <c r="Q7">
        <v>9</v>
      </c>
      <c r="R7">
        <v>10</v>
      </c>
      <c r="S7">
        <v>11</v>
      </c>
      <c r="T7">
        <v>12</v>
      </c>
      <c r="U7">
        <v>13</v>
      </c>
      <c r="V7">
        <v>14</v>
      </c>
      <c r="W7">
        <v>15</v>
      </c>
      <c r="X7">
        <v>16</v>
      </c>
      <c r="Y7">
        <v>17</v>
      </c>
      <c r="Z7">
        <v>18</v>
      </c>
      <c r="AA7">
        <v>19</v>
      </c>
      <c r="AB7">
        <v>20</v>
      </c>
    </row>
    <row r="8" spans="1:28" x14ac:dyDescent="0.3">
      <c r="A8" s="133" t="s">
        <v>441</v>
      </c>
      <c r="B8" s="134"/>
      <c r="C8" s="21" t="s">
        <v>442</v>
      </c>
      <c r="D8" s="12">
        <v>1</v>
      </c>
      <c r="E8" s="31">
        <v>1.4580000000000002</v>
      </c>
      <c r="F8" s="77">
        <v>0</v>
      </c>
      <c r="G8" s="82">
        <f t="shared" si="0"/>
        <v>0</v>
      </c>
    </row>
    <row r="9" spans="1:28" x14ac:dyDescent="0.3">
      <c r="A9" s="133" t="s">
        <v>443</v>
      </c>
      <c r="B9" s="134"/>
      <c r="C9" s="21" t="s">
        <v>444</v>
      </c>
      <c r="D9" s="12">
        <v>1</v>
      </c>
      <c r="E9" s="31">
        <v>10.827</v>
      </c>
      <c r="F9" s="77">
        <v>0</v>
      </c>
      <c r="G9" s="82">
        <f t="shared" si="0"/>
        <v>0</v>
      </c>
    </row>
    <row r="10" spans="1:28" x14ac:dyDescent="0.3">
      <c r="A10" s="133" t="s">
        <v>456</v>
      </c>
      <c r="B10" s="134"/>
      <c r="C10" s="21" t="s">
        <v>457</v>
      </c>
      <c r="D10" s="12">
        <v>1</v>
      </c>
      <c r="E10" s="31">
        <v>31.711500000000001</v>
      </c>
      <c r="F10" s="77">
        <v>0</v>
      </c>
      <c r="G10" s="82">
        <f t="shared" si="0"/>
        <v>0</v>
      </c>
    </row>
    <row r="11" spans="1:28" x14ac:dyDescent="0.3">
      <c r="A11" s="133" t="s">
        <v>458</v>
      </c>
      <c r="B11" s="134"/>
      <c r="C11" s="21" t="s">
        <v>459</v>
      </c>
      <c r="D11" s="12">
        <v>1</v>
      </c>
      <c r="E11" s="31">
        <v>12.933000000000002</v>
      </c>
      <c r="F11" s="77">
        <v>0</v>
      </c>
      <c r="G11" s="82">
        <f t="shared" si="0"/>
        <v>0</v>
      </c>
    </row>
    <row r="12" spans="1:28" x14ac:dyDescent="0.3">
      <c r="A12" s="133" t="s">
        <v>460</v>
      </c>
      <c r="B12" s="134"/>
      <c r="C12" s="21" t="s">
        <v>461</v>
      </c>
      <c r="D12" s="12">
        <v>1</v>
      </c>
      <c r="E12" s="31">
        <v>14.269500000000001</v>
      </c>
      <c r="F12" s="77">
        <v>0</v>
      </c>
      <c r="G12" s="82">
        <f t="shared" si="0"/>
        <v>0</v>
      </c>
    </row>
    <row r="13" spans="1:28" x14ac:dyDescent="0.3">
      <c r="A13" s="133" t="s">
        <v>462</v>
      </c>
      <c r="B13" s="134"/>
      <c r="C13" s="21" t="s">
        <v>463</v>
      </c>
      <c r="D13" s="12">
        <v>1</v>
      </c>
      <c r="E13" s="31">
        <v>19.899000000000001</v>
      </c>
      <c r="F13" s="77">
        <v>0</v>
      </c>
      <c r="G13" s="82">
        <f t="shared" si="0"/>
        <v>0</v>
      </c>
    </row>
    <row r="14" spans="1:28" x14ac:dyDescent="0.3">
      <c r="A14" s="133" t="s">
        <v>464</v>
      </c>
      <c r="B14" s="134"/>
      <c r="C14" s="21" t="s">
        <v>465</v>
      </c>
      <c r="D14" s="12">
        <v>1</v>
      </c>
      <c r="E14" s="31">
        <v>48.411000000000001</v>
      </c>
      <c r="F14" s="77">
        <v>0</v>
      </c>
      <c r="G14" s="82">
        <f t="shared" si="0"/>
        <v>0</v>
      </c>
    </row>
    <row r="15" spans="1:28" x14ac:dyDescent="0.3">
      <c r="A15" s="133" t="s">
        <v>466</v>
      </c>
      <c r="B15" s="134"/>
      <c r="C15" s="21" t="s">
        <v>467</v>
      </c>
      <c r="D15" s="12">
        <v>1</v>
      </c>
      <c r="E15" s="31">
        <v>24.219000000000005</v>
      </c>
      <c r="F15" s="77">
        <v>0</v>
      </c>
      <c r="G15" s="82">
        <f t="shared" si="0"/>
        <v>0</v>
      </c>
    </row>
    <row r="16" spans="1:28" x14ac:dyDescent="0.3">
      <c r="A16" s="133" t="s">
        <v>468</v>
      </c>
      <c r="B16" s="134"/>
      <c r="C16" s="21" t="s">
        <v>469</v>
      </c>
      <c r="D16" s="12">
        <v>1</v>
      </c>
      <c r="E16" s="31">
        <v>11.502000000000001</v>
      </c>
      <c r="F16" s="77">
        <v>0</v>
      </c>
      <c r="G16" s="82">
        <f t="shared" si="0"/>
        <v>0</v>
      </c>
    </row>
    <row r="17" spans="1:7" x14ac:dyDescent="0.3">
      <c r="A17" s="133" t="s">
        <v>470</v>
      </c>
      <c r="B17" s="134"/>
      <c r="C17" s="21" t="s">
        <v>471</v>
      </c>
      <c r="D17" s="12">
        <v>1</v>
      </c>
      <c r="E17" s="31">
        <v>17.671500000000002</v>
      </c>
      <c r="F17" s="77">
        <v>0</v>
      </c>
      <c r="G17" s="82">
        <f t="shared" si="0"/>
        <v>0</v>
      </c>
    </row>
    <row r="18" spans="1:7" x14ac:dyDescent="0.3">
      <c r="A18" s="133" t="s">
        <v>472</v>
      </c>
      <c r="B18" s="134"/>
      <c r="C18" s="21" t="s">
        <v>473</v>
      </c>
      <c r="D18" s="12">
        <v>1</v>
      </c>
      <c r="E18" s="31">
        <v>0.24299999999999999</v>
      </c>
      <c r="F18" s="77">
        <v>0</v>
      </c>
      <c r="G18" s="82">
        <f t="shared" si="0"/>
        <v>0</v>
      </c>
    </row>
    <row r="19" spans="1:7" x14ac:dyDescent="0.3">
      <c r="A19" s="133" t="s">
        <v>474</v>
      </c>
      <c r="B19" s="134"/>
      <c r="C19" s="21" t="s">
        <v>475</v>
      </c>
      <c r="D19" s="12">
        <v>1</v>
      </c>
      <c r="E19" s="31">
        <v>7.6950000000000012</v>
      </c>
      <c r="F19" s="77">
        <v>0</v>
      </c>
      <c r="G19" s="82">
        <f t="shared" si="0"/>
        <v>0</v>
      </c>
    </row>
    <row r="20" spans="1:7" x14ac:dyDescent="0.3">
      <c r="A20" s="133" t="s">
        <v>476</v>
      </c>
      <c r="B20" s="134"/>
      <c r="C20" s="21" t="s">
        <v>477</v>
      </c>
      <c r="D20" s="12">
        <v>1</v>
      </c>
      <c r="E20" s="31">
        <v>5.4540000000000006</v>
      </c>
      <c r="F20" s="77">
        <v>0</v>
      </c>
      <c r="G20" s="82">
        <f t="shared" si="0"/>
        <v>0</v>
      </c>
    </row>
    <row r="21" spans="1:7" x14ac:dyDescent="0.3">
      <c r="A21" s="133" t="s">
        <v>478</v>
      </c>
      <c r="B21" s="134"/>
      <c r="C21" s="21" t="s">
        <v>479</v>
      </c>
      <c r="D21" s="12">
        <v>1</v>
      </c>
      <c r="E21" s="31">
        <v>3.5910000000000006</v>
      </c>
      <c r="F21" s="77">
        <v>0</v>
      </c>
      <c r="G21" s="82">
        <f t="shared" si="0"/>
        <v>0</v>
      </c>
    </row>
    <row r="22" spans="1:7" x14ac:dyDescent="0.3">
      <c r="A22" s="133" t="s">
        <v>480</v>
      </c>
      <c r="B22" s="134"/>
      <c r="C22" s="21" t="s">
        <v>481</v>
      </c>
      <c r="D22" s="12">
        <v>1</v>
      </c>
      <c r="E22" s="31">
        <v>3.5910000000000006</v>
      </c>
      <c r="F22" s="77">
        <v>0</v>
      </c>
      <c r="G22" s="82">
        <f t="shared" si="0"/>
        <v>0</v>
      </c>
    </row>
    <row r="23" spans="1:7" x14ac:dyDescent="0.3">
      <c r="A23" s="133" t="s">
        <v>482</v>
      </c>
      <c r="B23" s="134"/>
      <c r="C23" s="21" t="s">
        <v>483</v>
      </c>
      <c r="D23" s="12">
        <v>1</v>
      </c>
      <c r="E23" s="31">
        <v>12.635999999999999</v>
      </c>
      <c r="F23" s="77">
        <v>0</v>
      </c>
      <c r="G23" s="82">
        <f t="shared" si="0"/>
        <v>0</v>
      </c>
    </row>
    <row r="24" spans="1:7" x14ac:dyDescent="0.3">
      <c r="A24" s="133" t="s">
        <v>484</v>
      </c>
      <c r="B24" s="134"/>
      <c r="C24" s="21" t="s">
        <v>485</v>
      </c>
      <c r="D24" s="12">
        <v>1</v>
      </c>
      <c r="E24" s="31">
        <v>3.5910000000000006</v>
      </c>
      <c r="F24" s="77">
        <v>0</v>
      </c>
      <c r="G24" s="82">
        <f t="shared" si="0"/>
        <v>0</v>
      </c>
    </row>
    <row r="25" spans="1:7" x14ac:dyDescent="0.3">
      <c r="A25" s="133" t="s">
        <v>486</v>
      </c>
      <c r="B25" s="134"/>
      <c r="C25" s="21" t="s">
        <v>487</v>
      </c>
      <c r="D25" s="12">
        <v>1</v>
      </c>
      <c r="E25" s="31">
        <v>0.17550000000000002</v>
      </c>
      <c r="F25" s="77">
        <v>0</v>
      </c>
      <c r="G25" s="82">
        <f t="shared" si="0"/>
        <v>0</v>
      </c>
    </row>
    <row r="26" spans="1:7" x14ac:dyDescent="0.3">
      <c r="A26" s="133" t="s">
        <v>488</v>
      </c>
      <c r="B26" s="134"/>
      <c r="C26" s="21" t="s">
        <v>489</v>
      </c>
      <c r="D26" s="12">
        <v>1</v>
      </c>
      <c r="E26" s="31">
        <v>1.917</v>
      </c>
      <c r="F26" s="77">
        <v>0</v>
      </c>
      <c r="G26" s="82">
        <f t="shared" si="0"/>
        <v>0</v>
      </c>
    </row>
    <row r="27" spans="1:7" x14ac:dyDescent="0.3">
      <c r="A27" s="133" t="s">
        <v>490</v>
      </c>
      <c r="B27" s="134"/>
      <c r="C27" s="21" t="s">
        <v>491</v>
      </c>
      <c r="D27" s="12">
        <v>1</v>
      </c>
      <c r="E27" s="31">
        <v>2.4165000000000001</v>
      </c>
      <c r="F27" s="77">
        <v>0</v>
      </c>
      <c r="G27" s="82">
        <f t="shared" si="0"/>
        <v>0</v>
      </c>
    </row>
    <row r="28" spans="1:7" x14ac:dyDescent="0.3">
      <c r="A28" s="133" t="s">
        <v>492</v>
      </c>
      <c r="B28" s="134"/>
      <c r="C28" s="21" t="s">
        <v>493</v>
      </c>
      <c r="D28" s="12">
        <v>1</v>
      </c>
      <c r="E28" s="31">
        <v>5.8455000000000004</v>
      </c>
      <c r="F28" s="77">
        <v>0</v>
      </c>
      <c r="G28" s="82">
        <f t="shared" si="0"/>
        <v>0</v>
      </c>
    </row>
    <row r="29" spans="1:7" x14ac:dyDescent="0.3">
      <c r="A29" s="133" t="s">
        <v>658</v>
      </c>
      <c r="B29" s="134"/>
      <c r="C29" s="21" t="s">
        <v>659</v>
      </c>
      <c r="D29" s="12">
        <v>1</v>
      </c>
      <c r="E29" s="31">
        <v>8.1809999999999992</v>
      </c>
      <c r="F29" s="77">
        <v>0</v>
      </c>
      <c r="G29" s="82">
        <f t="shared" si="0"/>
        <v>0</v>
      </c>
    </row>
    <row r="30" spans="1:7" x14ac:dyDescent="0.3">
      <c r="A30" s="133" t="s">
        <v>660</v>
      </c>
      <c r="B30" s="134"/>
      <c r="C30" s="21" t="s">
        <v>661</v>
      </c>
      <c r="D30" s="12">
        <v>1</v>
      </c>
      <c r="E30" s="31">
        <v>9.2475000000000005</v>
      </c>
      <c r="F30" s="77">
        <v>0</v>
      </c>
      <c r="G30" s="82">
        <f t="shared" si="0"/>
        <v>0</v>
      </c>
    </row>
    <row r="32" spans="1:7" x14ac:dyDescent="0.3">
      <c r="E32" s="9" t="s">
        <v>779</v>
      </c>
      <c r="F32" s="127">
        <f>SUM(G7:G30)</f>
        <v>0</v>
      </c>
      <c r="G32" s="128"/>
    </row>
  </sheetData>
  <sheetProtection algorithmName="SHA-512" hashValue="50yoylxySjsbAbJEP8v3IBH91oNXqoaKLQaAayGli6QISjduWdeREret9Av90AmHsJ4FUPfdqmTQxbceY0Ztrw==" saltValue="1ndCmSfJ1t7XFk6natkTrQ==" spinCount="100000" sheet="1" objects="1" scenarios="1"/>
  <mergeCells count="32">
    <mergeCell ref="F32:G32"/>
    <mergeCell ref="E3:G3"/>
    <mergeCell ref="B4:G4"/>
    <mergeCell ref="A27:B27"/>
    <mergeCell ref="A28:B28"/>
    <mergeCell ref="A29:B29"/>
    <mergeCell ref="A23:B23"/>
    <mergeCell ref="A24:B24"/>
    <mergeCell ref="A25:B25"/>
    <mergeCell ref="A26:B26"/>
    <mergeCell ref="A30:B30"/>
    <mergeCell ref="A16:B16"/>
    <mergeCell ref="A18:B18"/>
    <mergeCell ref="A22:B22"/>
    <mergeCell ref="A12:B12"/>
    <mergeCell ref="A13:B13"/>
    <mergeCell ref="A5:I5"/>
    <mergeCell ref="A1:C1"/>
    <mergeCell ref="B2:C2"/>
    <mergeCell ref="B3:C3"/>
    <mergeCell ref="A21:B21"/>
    <mergeCell ref="A6:B6"/>
    <mergeCell ref="A7:B7"/>
    <mergeCell ref="A9:B9"/>
    <mergeCell ref="A8:B8"/>
    <mergeCell ref="A10:B10"/>
    <mergeCell ref="A11:B11"/>
    <mergeCell ref="A14:B14"/>
    <mergeCell ref="A19:B19"/>
    <mergeCell ref="A20:B20"/>
    <mergeCell ref="A17:B17"/>
    <mergeCell ref="A15:B15"/>
  </mergeCells>
  <dataValidations count="1">
    <dataValidation type="list" allowBlank="1" showInputMessage="1" showErrorMessage="1" sqref="F7:F30">
      <formula1>$H$7:$AB$7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6"/>
  <sheetViews>
    <sheetView zoomScaleNormal="100" workbookViewId="0">
      <pane ySplit="6" topLeftCell="A7" activePane="bottomLeft" state="frozen"/>
      <selection pane="bottomLeft" sqref="A1:C1"/>
    </sheetView>
  </sheetViews>
  <sheetFormatPr defaultRowHeight="14.4" x14ac:dyDescent="0.3"/>
  <cols>
    <col min="1" max="1" width="17.33203125" customWidth="1"/>
    <col min="2" max="2" width="28.21875" customWidth="1"/>
    <col min="3" max="3" width="12" customWidth="1"/>
    <col min="4" max="4" width="10.5546875" bestFit="1" customWidth="1"/>
    <col min="5" max="5" width="9.44140625" style="2" bestFit="1" customWidth="1"/>
    <col min="6" max="6" width="9.109375" customWidth="1"/>
    <col min="8" max="29" width="0" hidden="1" customWidth="1"/>
  </cols>
  <sheetData>
    <row r="1" spans="1:28" ht="39" customHeight="1" x14ac:dyDescent="0.4">
      <c r="A1" s="122" t="s">
        <v>790</v>
      </c>
      <c r="B1" s="137"/>
      <c r="C1" s="137"/>
      <c r="D1" s="8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8" x14ac:dyDescent="0.3">
      <c r="A2" s="79" t="s">
        <v>784</v>
      </c>
      <c r="B2" s="136"/>
      <c r="C2" s="13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8" x14ac:dyDescent="0.3">
      <c r="A3" s="79" t="s">
        <v>783</v>
      </c>
      <c r="B3" s="129"/>
      <c r="C3" s="129"/>
      <c r="D3" s="87" t="s">
        <v>782</v>
      </c>
      <c r="E3" s="136"/>
      <c r="F3" s="136"/>
      <c r="G3" s="13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1:28" x14ac:dyDescent="0.3">
      <c r="A4" s="86" t="s">
        <v>781</v>
      </c>
      <c r="B4" s="140"/>
      <c r="C4" s="140"/>
      <c r="D4" s="140"/>
      <c r="E4" s="140"/>
      <c r="F4" s="140"/>
      <c r="G4" s="140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1:28" ht="32.4" customHeight="1" x14ac:dyDescent="0.3">
      <c r="A5" s="116" t="s">
        <v>795</v>
      </c>
      <c r="B5" s="117"/>
      <c r="C5" s="117"/>
      <c r="D5" s="117"/>
      <c r="E5" s="117"/>
      <c r="F5" s="117"/>
      <c r="G5" s="117"/>
      <c r="H5" s="117"/>
      <c r="I5" s="117"/>
      <c r="J5" s="117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8" ht="28.8" x14ac:dyDescent="0.3">
      <c r="A6" s="141" t="s">
        <v>167</v>
      </c>
      <c r="B6" s="141"/>
      <c r="C6" s="15" t="s">
        <v>168</v>
      </c>
      <c r="D6" s="85" t="s">
        <v>780</v>
      </c>
      <c r="E6" s="16" t="s">
        <v>656</v>
      </c>
      <c r="F6" s="17" t="s">
        <v>657</v>
      </c>
      <c r="G6" s="84" t="s">
        <v>779</v>
      </c>
      <c r="H6" s="9"/>
      <c r="I6" s="9"/>
      <c r="J6" s="9"/>
    </row>
    <row r="7" spans="1:28" x14ac:dyDescent="0.3">
      <c r="A7" s="145" t="s">
        <v>169</v>
      </c>
      <c r="B7" s="146"/>
      <c r="C7" s="112" t="s">
        <v>170</v>
      </c>
      <c r="D7" s="93">
        <v>1</v>
      </c>
      <c r="E7" s="35">
        <v>11.6235</v>
      </c>
      <c r="F7" s="108">
        <v>0</v>
      </c>
      <c r="G7" s="111">
        <f t="shared" ref="G7:G24" si="0">(E7/D7)*F7</f>
        <v>0</v>
      </c>
      <c r="H7">
        <v>0</v>
      </c>
      <c r="I7">
        <v>1</v>
      </c>
      <c r="J7">
        <v>2</v>
      </c>
      <c r="K7">
        <v>3</v>
      </c>
      <c r="L7">
        <v>4</v>
      </c>
      <c r="M7">
        <v>5</v>
      </c>
      <c r="N7">
        <v>6</v>
      </c>
      <c r="O7">
        <v>7</v>
      </c>
      <c r="P7">
        <v>8</v>
      </c>
      <c r="Q7">
        <v>9</v>
      </c>
      <c r="R7">
        <v>10</v>
      </c>
      <c r="S7">
        <v>11</v>
      </c>
      <c r="T7">
        <v>12</v>
      </c>
      <c r="U7">
        <v>13</v>
      </c>
      <c r="V7">
        <v>14</v>
      </c>
      <c r="W7">
        <v>15</v>
      </c>
      <c r="X7">
        <v>16</v>
      </c>
      <c r="Y7">
        <v>17</v>
      </c>
      <c r="Z7">
        <v>18</v>
      </c>
      <c r="AA7">
        <v>19</v>
      </c>
      <c r="AB7">
        <v>20</v>
      </c>
    </row>
    <row r="8" spans="1:28" x14ac:dyDescent="0.3">
      <c r="A8" s="114" t="s">
        <v>171</v>
      </c>
      <c r="B8" s="115"/>
      <c r="C8" s="9" t="s">
        <v>172</v>
      </c>
      <c r="D8" s="12">
        <v>1</v>
      </c>
      <c r="E8" s="31">
        <v>11.6235</v>
      </c>
      <c r="F8" s="77">
        <v>0</v>
      </c>
      <c r="G8" s="82">
        <f t="shared" si="0"/>
        <v>0</v>
      </c>
    </row>
    <row r="9" spans="1:28" x14ac:dyDescent="0.3">
      <c r="A9" s="114" t="s">
        <v>173</v>
      </c>
      <c r="B9" s="115"/>
      <c r="C9" s="9" t="s">
        <v>174</v>
      </c>
      <c r="D9" s="12">
        <v>1</v>
      </c>
      <c r="E9" s="31">
        <v>11.6235</v>
      </c>
      <c r="F9" s="77">
        <v>0</v>
      </c>
      <c r="G9" s="82">
        <f t="shared" si="0"/>
        <v>0</v>
      </c>
    </row>
    <row r="10" spans="1:28" x14ac:dyDescent="0.3">
      <c r="A10" s="114" t="s">
        <v>175</v>
      </c>
      <c r="B10" s="115"/>
      <c r="C10" s="9" t="s">
        <v>176</v>
      </c>
      <c r="D10" s="12">
        <v>1</v>
      </c>
      <c r="E10" s="31">
        <v>12.865500000000001</v>
      </c>
      <c r="F10" s="77">
        <v>0</v>
      </c>
      <c r="G10" s="82">
        <f t="shared" si="0"/>
        <v>0</v>
      </c>
    </row>
    <row r="11" spans="1:28" x14ac:dyDescent="0.3">
      <c r="A11" s="114" t="s">
        <v>177</v>
      </c>
      <c r="B11" s="115"/>
      <c r="C11" s="9" t="s">
        <v>178</v>
      </c>
      <c r="D11" s="12">
        <v>1</v>
      </c>
      <c r="E11" s="31">
        <v>30.483000000000001</v>
      </c>
      <c r="F11" s="77">
        <v>0</v>
      </c>
      <c r="G11" s="82">
        <f t="shared" si="0"/>
        <v>0</v>
      </c>
    </row>
    <row r="12" spans="1:28" x14ac:dyDescent="0.3">
      <c r="A12" s="114" t="s">
        <v>179</v>
      </c>
      <c r="B12" s="115"/>
      <c r="C12" s="9" t="s">
        <v>180</v>
      </c>
      <c r="D12" s="12">
        <v>1</v>
      </c>
      <c r="E12" s="31">
        <v>41.485500000000002</v>
      </c>
      <c r="F12" s="77">
        <v>0</v>
      </c>
      <c r="G12" s="82">
        <f t="shared" si="0"/>
        <v>0</v>
      </c>
    </row>
    <row r="13" spans="1:28" x14ac:dyDescent="0.3">
      <c r="A13" s="114" t="s">
        <v>181</v>
      </c>
      <c r="B13" s="115"/>
      <c r="C13" s="9" t="s">
        <v>182</v>
      </c>
      <c r="D13" s="12">
        <v>1</v>
      </c>
      <c r="E13" s="31">
        <v>47.358000000000004</v>
      </c>
      <c r="F13" s="77">
        <v>0</v>
      </c>
      <c r="G13" s="82">
        <f t="shared" si="0"/>
        <v>0</v>
      </c>
    </row>
    <row r="14" spans="1:28" x14ac:dyDescent="0.3">
      <c r="A14" s="114" t="s">
        <v>183</v>
      </c>
      <c r="B14" s="115"/>
      <c r="C14" s="18" t="s">
        <v>184</v>
      </c>
      <c r="D14" s="12">
        <v>1</v>
      </c>
      <c r="E14" s="31">
        <v>37.719000000000001</v>
      </c>
      <c r="F14" s="77">
        <v>0</v>
      </c>
      <c r="G14" s="82">
        <f t="shared" si="0"/>
        <v>0</v>
      </c>
    </row>
    <row r="15" spans="1:28" x14ac:dyDescent="0.3">
      <c r="A15" s="114" t="s">
        <v>185</v>
      </c>
      <c r="B15" s="115"/>
      <c r="C15" s="9" t="s">
        <v>186</v>
      </c>
      <c r="D15" s="12">
        <v>1</v>
      </c>
      <c r="E15" s="31">
        <v>37.719000000000001</v>
      </c>
      <c r="F15" s="77">
        <v>0</v>
      </c>
      <c r="G15" s="82">
        <f t="shared" si="0"/>
        <v>0</v>
      </c>
    </row>
    <row r="16" spans="1:28" x14ac:dyDescent="0.3">
      <c r="A16" s="114" t="s">
        <v>187</v>
      </c>
      <c r="B16" s="115"/>
      <c r="C16" s="9" t="s">
        <v>188</v>
      </c>
      <c r="D16" s="12">
        <v>1</v>
      </c>
      <c r="E16" s="31">
        <v>16.159500000000001</v>
      </c>
      <c r="F16" s="77">
        <v>0</v>
      </c>
      <c r="G16" s="82">
        <f t="shared" si="0"/>
        <v>0</v>
      </c>
    </row>
    <row r="17" spans="1:7" x14ac:dyDescent="0.3">
      <c r="A17" s="114" t="s">
        <v>189</v>
      </c>
      <c r="B17" s="115"/>
      <c r="C17" s="9" t="s">
        <v>190</v>
      </c>
      <c r="D17" s="12">
        <v>1</v>
      </c>
      <c r="E17" s="31">
        <v>16.713000000000001</v>
      </c>
      <c r="F17" s="77">
        <v>0</v>
      </c>
      <c r="G17" s="82">
        <f t="shared" si="0"/>
        <v>0</v>
      </c>
    </row>
    <row r="18" spans="1:7" x14ac:dyDescent="0.3">
      <c r="A18" s="114" t="s">
        <v>191</v>
      </c>
      <c r="B18" s="115"/>
      <c r="C18" s="9" t="s">
        <v>192</v>
      </c>
      <c r="D18" s="12">
        <v>1</v>
      </c>
      <c r="E18" s="31">
        <v>16.713000000000001</v>
      </c>
      <c r="F18" s="77">
        <v>0</v>
      </c>
      <c r="G18" s="82">
        <f t="shared" si="0"/>
        <v>0</v>
      </c>
    </row>
    <row r="19" spans="1:7" x14ac:dyDescent="0.3">
      <c r="A19" s="114" t="s">
        <v>193</v>
      </c>
      <c r="B19" s="115"/>
      <c r="C19" s="9" t="s">
        <v>194</v>
      </c>
      <c r="D19" s="12">
        <v>1</v>
      </c>
      <c r="E19" s="31">
        <v>16.713000000000001</v>
      </c>
      <c r="F19" s="77">
        <v>0</v>
      </c>
      <c r="G19" s="82">
        <f t="shared" si="0"/>
        <v>0</v>
      </c>
    </row>
    <row r="20" spans="1:7" x14ac:dyDescent="0.3">
      <c r="A20" s="114" t="s">
        <v>195</v>
      </c>
      <c r="B20" s="115"/>
      <c r="C20" s="9" t="s">
        <v>196</v>
      </c>
      <c r="D20" s="12">
        <v>1</v>
      </c>
      <c r="E20" s="31">
        <v>34.695</v>
      </c>
      <c r="F20" s="77">
        <v>0</v>
      </c>
      <c r="G20" s="82">
        <f t="shared" si="0"/>
        <v>0</v>
      </c>
    </row>
    <row r="21" spans="1:7" x14ac:dyDescent="0.3">
      <c r="A21" s="114" t="s">
        <v>197</v>
      </c>
      <c r="B21" s="115"/>
      <c r="C21" s="9" t="s">
        <v>198</v>
      </c>
      <c r="D21" s="12">
        <v>1</v>
      </c>
      <c r="E21" s="31">
        <v>25.893000000000001</v>
      </c>
      <c r="F21" s="77">
        <v>0</v>
      </c>
      <c r="G21" s="82">
        <f t="shared" si="0"/>
        <v>0</v>
      </c>
    </row>
    <row r="22" spans="1:7" x14ac:dyDescent="0.3">
      <c r="A22" s="114" t="s">
        <v>199</v>
      </c>
      <c r="B22" s="115"/>
      <c r="C22" s="9" t="s">
        <v>200</v>
      </c>
      <c r="D22" s="12">
        <v>1</v>
      </c>
      <c r="E22" s="31">
        <v>25.893000000000001</v>
      </c>
      <c r="F22" s="77">
        <v>0</v>
      </c>
      <c r="G22" s="82">
        <f t="shared" si="0"/>
        <v>0</v>
      </c>
    </row>
    <row r="23" spans="1:7" x14ac:dyDescent="0.3">
      <c r="A23" s="114" t="s">
        <v>201</v>
      </c>
      <c r="B23" s="115"/>
      <c r="C23" s="9" t="s">
        <v>202</v>
      </c>
      <c r="D23" s="12">
        <v>1</v>
      </c>
      <c r="E23" s="31">
        <v>26.622</v>
      </c>
      <c r="F23" s="77">
        <v>0</v>
      </c>
      <c r="G23" s="82">
        <f t="shared" si="0"/>
        <v>0</v>
      </c>
    </row>
    <row r="24" spans="1:7" x14ac:dyDescent="0.3">
      <c r="A24" s="114" t="s">
        <v>203</v>
      </c>
      <c r="B24" s="115"/>
      <c r="C24" s="9" t="s">
        <v>204</v>
      </c>
      <c r="D24" s="12">
        <v>1</v>
      </c>
      <c r="E24" s="31">
        <v>26.622</v>
      </c>
      <c r="F24" s="77">
        <v>0</v>
      </c>
      <c r="G24" s="82">
        <f t="shared" si="0"/>
        <v>0</v>
      </c>
    </row>
    <row r="26" spans="1:7" x14ac:dyDescent="0.3">
      <c r="E26" s="9" t="s">
        <v>779</v>
      </c>
      <c r="F26" s="127">
        <f>SUM(G7:G24)</f>
        <v>0</v>
      </c>
      <c r="G26" s="128"/>
    </row>
  </sheetData>
  <sheetProtection algorithmName="SHA-512" hashValue="LxLHOvQdF8eZj/T/eHq9SRuRIUd6Mm1pfL+SKQYdJclCZbsxj0X7rRzxT/x/CnPusbIS1+iDBR0OvI6azQh2aA==" saltValue="r82rQahyjzoypMIhVRa/IA==" spinCount="100000" sheet="1" objects="1" scenarios="1"/>
  <mergeCells count="26">
    <mergeCell ref="F26:G26"/>
    <mergeCell ref="A1:C1"/>
    <mergeCell ref="B2:C2"/>
    <mergeCell ref="B3:C3"/>
    <mergeCell ref="A14:B14"/>
    <mergeCell ref="A15:B15"/>
    <mergeCell ref="A6:B6"/>
    <mergeCell ref="A7:B7"/>
    <mergeCell ref="A8:B8"/>
    <mergeCell ref="A9:B9"/>
    <mergeCell ref="B4:G4"/>
    <mergeCell ref="E3:G3"/>
    <mergeCell ref="A24:B24"/>
    <mergeCell ref="A22:B22"/>
    <mergeCell ref="A10:B10"/>
    <mergeCell ref="A11:B11"/>
    <mergeCell ref="A23:B23"/>
    <mergeCell ref="A16:B16"/>
    <mergeCell ref="A17:B17"/>
    <mergeCell ref="A18:B18"/>
    <mergeCell ref="A19:B19"/>
    <mergeCell ref="A5:J5"/>
    <mergeCell ref="A12:B12"/>
    <mergeCell ref="A13:B13"/>
    <mergeCell ref="A20:B20"/>
    <mergeCell ref="A21:B21"/>
  </mergeCells>
  <dataValidations count="1">
    <dataValidation type="list" allowBlank="1" showInputMessage="1" showErrorMessage="1" sqref="F7:F24">
      <formula1>$H$7:$AB$7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2"/>
  <sheetViews>
    <sheetView zoomScaleNormal="100" workbookViewId="0">
      <pane ySplit="6" topLeftCell="A7" activePane="bottomLeft" state="frozen"/>
      <selection pane="bottomLeft" sqref="A1:C1"/>
    </sheetView>
  </sheetViews>
  <sheetFormatPr defaultRowHeight="14.4" x14ac:dyDescent="0.3"/>
  <cols>
    <col min="1" max="1" width="17" customWidth="1"/>
    <col min="2" max="2" width="32" customWidth="1"/>
    <col min="3" max="3" width="12.44140625" bestFit="1" customWidth="1"/>
    <col min="4" max="4" width="7.77734375" customWidth="1"/>
    <col min="5" max="5" width="9.5546875" style="2" customWidth="1"/>
    <col min="6" max="6" width="11.88671875" customWidth="1"/>
    <col min="8" max="29" width="0" hidden="1" customWidth="1"/>
  </cols>
  <sheetData>
    <row r="1" spans="1:28" ht="39" customHeight="1" x14ac:dyDescent="0.4">
      <c r="A1" s="122" t="s">
        <v>791</v>
      </c>
      <c r="B1" s="137"/>
      <c r="C1" s="137"/>
      <c r="D1" s="8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x14ac:dyDescent="0.3">
      <c r="A2" s="79" t="s">
        <v>784</v>
      </c>
      <c r="B2" s="136"/>
      <c r="C2" s="13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8" x14ac:dyDescent="0.3">
      <c r="A3" s="79" t="s">
        <v>783</v>
      </c>
      <c r="B3" s="129"/>
      <c r="C3" s="129"/>
      <c r="D3" s="87" t="s">
        <v>782</v>
      </c>
      <c r="E3" s="136"/>
      <c r="F3" s="136"/>
      <c r="G3" s="13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8" x14ac:dyDescent="0.3">
      <c r="A4" s="86" t="s">
        <v>781</v>
      </c>
      <c r="B4" s="140"/>
      <c r="C4" s="140"/>
      <c r="D4" s="140"/>
      <c r="E4" s="140"/>
      <c r="F4" s="140"/>
      <c r="G4" s="140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8" ht="31.8" customHeight="1" x14ac:dyDescent="0.3">
      <c r="A5" s="116" t="s">
        <v>795</v>
      </c>
      <c r="B5" s="117"/>
      <c r="C5" s="117"/>
      <c r="D5" s="117"/>
      <c r="E5" s="117"/>
      <c r="F5" s="117"/>
      <c r="G5" s="117"/>
      <c r="H5" s="117"/>
      <c r="I5" s="117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8" ht="43.2" x14ac:dyDescent="0.3">
      <c r="A6" s="131" t="s">
        <v>167</v>
      </c>
      <c r="B6" s="132"/>
      <c r="C6" s="36" t="s">
        <v>168</v>
      </c>
      <c r="D6" s="37" t="s">
        <v>714</v>
      </c>
      <c r="E6" s="38" t="s">
        <v>715</v>
      </c>
      <c r="F6" s="39" t="s">
        <v>657</v>
      </c>
      <c r="G6" s="84" t="s">
        <v>779</v>
      </c>
    </row>
    <row r="7" spans="1:28" x14ac:dyDescent="0.3">
      <c r="A7" s="147" t="s">
        <v>585</v>
      </c>
      <c r="B7" s="135"/>
      <c r="C7" s="42"/>
      <c r="D7" s="26"/>
      <c r="E7" s="33"/>
      <c r="F7" s="33"/>
    </row>
    <row r="8" spans="1:28" x14ac:dyDescent="0.3">
      <c r="A8" s="133" t="s">
        <v>586</v>
      </c>
      <c r="B8" s="134"/>
      <c r="C8" s="43" t="s">
        <v>587</v>
      </c>
      <c r="D8" s="44">
        <v>1</v>
      </c>
      <c r="E8" s="45">
        <v>2.8214999999999999</v>
      </c>
      <c r="F8" s="77">
        <v>0</v>
      </c>
      <c r="G8" s="82">
        <f>(E8/D8)*F8</f>
        <v>0</v>
      </c>
      <c r="H8">
        <v>0</v>
      </c>
      <c r="I8">
        <v>1</v>
      </c>
      <c r="J8">
        <v>2</v>
      </c>
      <c r="K8">
        <v>3</v>
      </c>
      <c r="L8">
        <v>4</v>
      </c>
      <c r="M8">
        <v>5</v>
      </c>
      <c r="N8">
        <v>6</v>
      </c>
      <c r="O8">
        <v>7</v>
      </c>
      <c r="P8">
        <v>8</v>
      </c>
      <c r="Q8">
        <v>9</v>
      </c>
      <c r="R8">
        <v>10</v>
      </c>
      <c r="S8">
        <v>11</v>
      </c>
      <c r="T8">
        <v>12</v>
      </c>
      <c r="U8">
        <v>13</v>
      </c>
      <c r="V8">
        <v>14</v>
      </c>
      <c r="W8">
        <v>15</v>
      </c>
      <c r="X8">
        <v>16</v>
      </c>
      <c r="Y8">
        <v>17</v>
      </c>
      <c r="Z8">
        <v>18</v>
      </c>
      <c r="AA8">
        <v>19</v>
      </c>
      <c r="AB8">
        <v>20</v>
      </c>
    </row>
    <row r="9" spans="1:28" x14ac:dyDescent="0.3">
      <c r="A9" s="147" t="s">
        <v>588</v>
      </c>
      <c r="B9" s="135"/>
      <c r="C9" s="47"/>
      <c r="D9" s="48"/>
      <c r="E9" s="33"/>
      <c r="F9" s="106"/>
      <c r="G9" s="99"/>
    </row>
    <row r="10" spans="1:28" x14ac:dyDescent="0.3">
      <c r="A10" s="133" t="s">
        <v>589</v>
      </c>
      <c r="B10" s="134"/>
      <c r="C10" s="40" t="s">
        <v>590</v>
      </c>
      <c r="D10" s="41">
        <v>1</v>
      </c>
      <c r="E10" s="35">
        <v>24.3</v>
      </c>
      <c r="F10" s="77">
        <v>0</v>
      </c>
      <c r="G10" s="82">
        <f>(E10/D10)*F10</f>
        <v>0</v>
      </c>
    </row>
    <row r="11" spans="1:28" x14ac:dyDescent="0.3">
      <c r="A11" s="133" t="s">
        <v>591</v>
      </c>
      <c r="B11" s="134"/>
      <c r="C11" s="21" t="s">
        <v>592</v>
      </c>
      <c r="D11" s="8">
        <v>1</v>
      </c>
      <c r="E11" s="31">
        <v>44.550000000000004</v>
      </c>
      <c r="F11" s="77">
        <v>0</v>
      </c>
      <c r="G11" s="82">
        <f>(E11/D11)*F11</f>
        <v>0</v>
      </c>
    </row>
    <row r="12" spans="1:28" x14ac:dyDescent="0.3">
      <c r="A12" s="133" t="s">
        <v>593</v>
      </c>
      <c r="B12" s="134"/>
      <c r="C12" s="49" t="s">
        <v>594</v>
      </c>
      <c r="D12" s="50">
        <v>1</v>
      </c>
      <c r="E12" s="32">
        <v>54</v>
      </c>
      <c r="F12" s="77">
        <v>0</v>
      </c>
      <c r="G12" s="82">
        <f>(E12/D12)*F12</f>
        <v>0</v>
      </c>
    </row>
    <row r="13" spans="1:28" x14ac:dyDescent="0.3">
      <c r="A13" s="147" t="s">
        <v>595</v>
      </c>
      <c r="B13" s="135"/>
      <c r="C13" s="47"/>
      <c r="D13" s="48"/>
      <c r="E13" s="33"/>
      <c r="F13" s="106"/>
      <c r="G13" s="99"/>
    </row>
    <row r="14" spans="1:28" x14ac:dyDescent="0.3">
      <c r="A14" s="133" t="s">
        <v>596</v>
      </c>
      <c r="B14" s="134"/>
      <c r="C14" s="40" t="s">
        <v>597</v>
      </c>
      <c r="D14" s="41">
        <v>1</v>
      </c>
      <c r="E14" s="35">
        <v>1.7010000000000001</v>
      </c>
      <c r="F14" s="77">
        <v>0</v>
      </c>
      <c r="G14" s="82">
        <f>(E14/D14)*F14</f>
        <v>0</v>
      </c>
    </row>
    <row r="15" spans="1:28" x14ac:dyDescent="0.3">
      <c r="A15" s="133" t="s">
        <v>598</v>
      </c>
      <c r="B15" s="134"/>
      <c r="C15" s="21" t="s">
        <v>599</v>
      </c>
      <c r="D15" s="8">
        <v>1</v>
      </c>
      <c r="E15" s="31">
        <v>2.673</v>
      </c>
      <c r="F15" s="77">
        <v>0</v>
      </c>
      <c r="G15" s="82">
        <f>(E15/D15)*F15</f>
        <v>0</v>
      </c>
    </row>
    <row r="16" spans="1:28" x14ac:dyDescent="0.3">
      <c r="A16" s="133" t="s">
        <v>600</v>
      </c>
      <c r="B16" s="134"/>
      <c r="C16" s="49" t="s">
        <v>601</v>
      </c>
      <c r="D16" s="50">
        <v>1</v>
      </c>
      <c r="E16" s="32">
        <v>3.4965000000000002</v>
      </c>
      <c r="F16" s="77">
        <v>0</v>
      </c>
      <c r="G16" s="82">
        <f>(E16/D16)*F16</f>
        <v>0</v>
      </c>
    </row>
    <row r="17" spans="1:7" x14ac:dyDescent="0.3">
      <c r="A17" s="147" t="s">
        <v>602</v>
      </c>
      <c r="B17" s="135"/>
      <c r="C17" s="47"/>
      <c r="D17" s="48"/>
      <c r="E17" s="33"/>
      <c r="F17" s="106"/>
      <c r="G17" s="99"/>
    </row>
    <row r="18" spans="1:7" x14ac:dyDescent="0.3">
      <c r="A18" s="133" t="s">
        <v>603</v>
      </c>
      <c r="B18" s="134"/>
      <c r="C18" s="40" t="s">
        <v>604</v>
      </c>
      <c r="D18" s="41">
        <v>1</v>
      </c>
      <c r="E18" s="35">
        <v>8.3160000000000007</v>
      </c>
      <c r="F18" s="77">
        <v>0</v>
      </c>
      <c r="G18" s="82">
        <f>(E18/D18)*F18</f>
        <v>0</v>
      </c>
    </row>
    <row r="19" spans="1:7" x14ac:dyDescent="0.3">
      <c r="A19" s="133" t="s">
        <v>605</v>
      </c>
      <c r="B19" s="134"/>
      <c r="C19" s="49" t="s">
        <v>606</v>
      </c>
      <c r="D19" s="50">
        <v>1</v>
      </c>
      <c r="E19" s="32">
        <v>9.2070000000000007</v>
      </c>
      <c r="F19" s="77">
        <v>0</v>
      </c>
      <c r="G19" s="82">
        <f>(E19/D19)*F19</f>
        <v>0</v>
      </c>
    </row>
    <row r="20" spans="1:7" x14ac:dyDescent="0.3">
      <c r="A20" s="147" t="s">
        <v>607</v>
      </c>
      <c r="B20" s="135"/>
      <c r="C20" s="47"/>
      <c r="D20" s="48"/>
      <c r="E20" s="33"/>
      <c r="F20" s="106"/>
      <c r="G20" s="99"/>
    </row>
    <row r="21" spans="1:7" x14ac:dyDescent="0.3">
      <c r="A21" s="133" t="s">
        <v>717</v>
      </c>
      <c r="B21" s="134"/>
      <c r="C21" s="40" t="s">
        <v>608</v>
      </c>
      <c r="D21" s="41">
        <v>1</v>
      </c>
      <c r="E21" s="35">
        <v>33.857999999999997</v>
      </c>
      <c r="F21" s="77">
        <v>0</v>
      </c>
      <c r="G21" s="82">
        <f>(E21/D21)*F21</f>
        <v>0</v>
      </c>
    </row>
    <row r="22" spans="1:7" x14ac:dyDescent="0.3">
      <c r="A22" s="133" t="s">
        <v>716</v>
      </c>
      <c r="B22" s="134"/>
      <c r="C22" s="49" t="s">
        <v>609</v>
      </c>
      <c r="D22" s="50">
        <v>1</v>
      </c>
      <c r="E22" s="32">
        <v>17.874000000000002</v>
      </c>
      <c r="F22" s="77">
        <v>0</v>
      </c>
      <c r="G22" s="82">
        <f>(E22/D22)*F22</f>
        <v>0</v>
      </c>
    </row>
    <row r="23" spans="1:7" x14ac:dyDescent="0.3">
      <c r="A23" s="147" t="s">
        <v>610</v>
      </c>
      <c r="B23" s="135"/>
      <c r="C23" s="47"/>
      <c r="D23" s="48"/>
      <c r="E23" s="33"/>
      <c r="F23" s="106"/>
      <c r="G23" s="99"/>
    </row>
    <row r="24" spans="1:7" x14ac:dyDescent="0.3">
      <c r="A24" s="133" t="s">
        <v>611</v>
      </c>
      <c r="B24" s="134"/>
      <c r="C24" s="40" t="s">
        <v>612</v>
      </c>
      <c r="D24" s="41">
        <v>1</v>
      </c>
      <c r="E24" s="35">
        <v>4.8194999999999997</v>
      </c>
      <c r="F24" s="77">
        <v>0</v>
      </c>
      <c r="G24" s="82">
        <f t="shared" ref="G24:G30" si="0">(E24/D24)*F24</f>
        <v>0</v>
      </c>
    </row>
    <row r="25" spans="1:7" x14ac:dyDescent="0.3">
      <c r="A25" s="133" t="s">
        <v>613</v>
      </c>
      <c r="B25" s="134"/>
      <c r="C25" s="21" t="s">
        <v>614</v>
      </c>
      <c r="D25" s="8">
        <v>1</v>
      </c>
      <c r="E25" s="31">
        <v>29.578500000000002</v>
      </c>
      <c r="F25" s="77">
        <v>0</v>
      </c>
      <c r="G25" s="82">
        <f t="shared" si="0"/>
        <v>0</v>
      </c>
    </row>
    <row r="26" spans="1:7" x14ac:dyDescent="0.3">
      <c r="A26" s="133" t="s">
        <v>615</v>
      </c>
      <c r="B26" s="134"/>
      <c r="C26" s="21" t="s">
        <v>616</v>
      </c>
      <c r="D26" s="8">
        <v>1</v>
      </c>
      <c r="E26" s="31">
        <v>29.565000000000001</v>
      </c>
      <c r="F26" s="77">
        <v>0</v>
      </c>
      <c r="G26" s="82">
        <f t="shared" si="0"/>
        <v>0</v>
      </c>
    </row>
    <row r="27" spans="1:7" x14ac:dyDescent="0.3">
      <c r="A27" s="133" t="s">
        <v>617</v>
      </c>
      <c r="B27" s="134"/>
      <c r="C27" s="21" t="s">
        <v>618</v>
      </c>
      <c r="D27" s="8">
        <v>1</v>
      </c>
      <c r="E27" s="31">
        <v>62.856000000000009</v>
      </c>
      <c r="F27" s="77">
        <v>0</v>
      </c>
      <c r="G27" s="82">
        <f t="shared" si="0"/>
        <v>0</v>
      </c>
    </row>
    <row r="28" spans="1:7" x14ac:dyDescent="0.3">
      <c r="A28" s="133" t="s">
        <v>619</v>
      </c>
      <c r="B28" s="134"/>
      <c r="C28" s="21" t="s">
        <v>776</v>
      </c>
      <c r="D28" s="8">
        <v>1</v>
      </c>
      <c r="E28" s="31">
        <v>24.448499999999999</v>
      </c>
      <c r="F28" s="77">
        <v>0</v>
      </c>
      <c r="G28" s="82">
        <f t="shared" si="0"/>
        <v>0</v>
      </c>
    </row>
    <row r="29" spans="1:7" x14ac:dyDescent="0.3">
      <c r="A29" s="133" t="s">
        <v>620</v>
      </c>
      <c r="B29" s="134"/>
      <c r="C29" s="21" t="s">
        <v>777</v>
      </c>
      <c r="D29" s="8">
        <v>1</v>
      </c>
      <c r="E29" s="31">
        <v>24.448499999999999</v>
      </c>
      <c r="F29" s="77">
        <v>0</v>
      </c>
      <c r="G29" s="82">
        <f t="shared" si="0"/>
        <v>0</v>
      </c>
    </row>
    <row r="30" spans="1:7" x14ac:dyDescent="0.3">
      <c r="A30" s="133" t="s">
        <v>621</v>
      </c>
      <c r="B30" s="134"/>
      <c r="C30" s="49" t="s">
        <v>778</v>
      </c>
      <c r="D30" s="50">
        <v>1</v>
      </c>
      <c r="E30" s="32">
        <v>1.35</v>
      </c>
      <c r="F30" s="77">
        <v>0</v>
      </c>
      <c r="G30" s="82">
        <f t="shared" si="0"/>
        <v>0</v>
      </c>
    </row>
    <row r="31" spans="1:7" x14ac:dyDescent="0.3">
      <c r="A31" s="147" t="s">
        <v>622</v>
      </c>
      <c r="B31" s="135"/>
      <c r="C31" s="47"/>
      <c r="D31" s="48"/>
      <c r="E31" s="33"/>
      <c r="F31" s="106"/>
      <c r="G31" s="99"/>
    </row>
    <row r="32" spans="1:7" x14ac:dyDescent="0.3">
      <c r="A32" s="133" t="s">
        <v>623</v>
      </c>
      <c r="B32" s="134"/>
      <c r="C32" s="43" t="s">
        <v>624</v>
      </c>
      <c r="D32" s="44">
        <v>1</v>
      </c>
      <c r="E32" s="45">
        <v>5.319</v>
      </c>
      <c r="F32" s="77">
        <v>0</v>
      </c>
      <c r="G32" s="82">
        <f>(E32/D32)*F32</f>
        <v>0</v>
      </c>
    </row>
    <row r="33" spans="1:7" x14ac:dyDescent="0.3">
      <c r="A33" s="147" t="s">
        <v>625</v>
      </c>
      <c r="B33" s="135"/>
      <c r="C33" s="47"/>
      <c r="D33" s="48"/>
      <c r="E33" s="33"/>
      <c r="F33" s="106"/>
      <c r="G33" s="99"/>
    </row>
    <row r="34" spans="1:7" x14ac:dyDescent="0.3">
      <c r="A34" s="133" t="s">
        <v>626</v>
      </c>
      <c r="B34" s="134"/>
      <c r="C34" s="40" t="s">
        <v>627</v>
      </c>
      <c r="D34" s="41">
        <v>1</v>
      </c>
      <c r="E34" s="35">
        <v>4.2390000000000008</v>
      </c>
      <c r="F34" s="77">
        <v>0</v>
      </c>
      <c r="G34" s="82">
        <f>(E34/D34)*F34</f>
        <v>0</v>
      </c>
    </row>
    <row r="35" spans="1:7" x14ac:dyDescent="0.3">
      <c r="A35" s="133" t="s">
        <v>628</v>
      </c>
      <c r="B35" s="134"/>
      <c r="C35" s="49" t="s">
        <v>629</v>
      </c>
      <c r="D35" s="50">
        <v>1</v>
      </c>
      <c r="E35" s="32">
        <v>8.1000000000000014</v>
      </c>
      <c r="F35" s="77">
        <v>0</v>
      </c>
      <c r="G35" s="82">
        <f>(E35/D35)*F35</f>
        <v>0</v>
      </c>
    </row>
    <row r="36" spans="1:7" x14ac:dyDescent="0.3">
      <c r="A36" s="147" t="s">
        <v>630</v>
      </c>
      <c r="B36" s="135"/>
      <c r="C36" s="47"/>
      <c r="D36" s="48"/>
      <c r="E36" s="33"/>
      <c r="F36" s="106"/>
      <c r="G36" s="99"/>
    </row>
    <row r="37" spans="1:7" x14ac:dyDescent="0.3">
      <c r="A37" s="133" t="s">
        <v>631</v>
      </c>
      <c r="B37" s="134"/>
      <c r="C37" s="43" t="s">
        <v>632</v>
      </c>
      <c r="D37" s="44">
        <v>1</v>
      </c>
      <c r="E37" s="45">
        <v>124.1865</v>
      </c>
      <c r="F37" s="77">
        <v>0</v>
      </c>
      <c r="G37" s="82">
        <f>(E37/D37)*F37</f>
        <v>0</v>
      </c>
    </row>
    <row r="38" spans="1:7" x14ac:dyDescent="0.3">
      <c r="A38" s="147" t="s">
        <v>633</v>
      </c>
      <c r="B38" s="135"/>
      <c r="C38" s="47"/>
      <c r="D38" s="48"/>
      <c r="E38" s="33"/>
      <c r="F38" s="106"/>
      <c r="G38" s="99"/>
    </row>
    <row r="39" spans="1:7" x14ac:dyDescent="0.3">
      <c r="A39" s="133" t="s">
        <v>634</v>
      </c>
      <c r="B39" s="134"/>
      <c r="C39" s="40" t="s">
        <v>635</v>
      </c>
      <c r="D39" s="41">
        <v>1</v>
      </c>
      <c r="E39" s="35">
        <v>2.1060000000000003</v>
      </c>
      <c r="F39" s="77">
        <v>0</v>
      </c>
      <c r="G39" s="82">
        <f t="shared" ref="G39:G44" si="1">(E39/D39)*F39</f>
        <v>0</v>
      </c>
    </row>
    <row r="40" spans="1:7" x14ac:dyDescent="0.3">
      <c r="A40" s="133" t="s">
        <v>636</v>
      </c>
      <c r="B40" s="134"/>
      <c r="C40" s="21" t="s">
        <v>637</v>
      </c>
      <c r="D40" s="8">
        <v>1</v>
      </c>
      <c r="E40" s="31">
        <v>2.1330000000000005</v>
      </c>
      <c r="F40" s="77">
        <v>0</v>
      </c>
      <c r="G40" s="82">
        <f t="shared" si="1"/>
        <v>0</v>
      </c>
    </row>
    <row r="41" spans="1:7" x14ac:dyDescent="0.3">
      <c r="A41" s="133" t="s">
        <v>638</v>
      </c>
      <c r="B41" s="134"/>
      <c r="C41" s="21" t="s">
        <v>639</v>
      </c>
      <c r="D41" s="8">
        <v>1</v>
      </c>
      <c r="E41" s="31">
        <v>3.6315</v>
      </c>
      <c r="F41" s="77">
        <v>0</v>
      </c>
      <c r="G41" s="82">
        <f t="shared" si="1"/>
        <v>0</v>
      </c>
    </row>
    <row r="42" spans="1:7" x14ac:dyDescent="0.3">
      <c r="A42" s="133" t="s">
        <v>640</v>
      </c>
      <c r="B42" s="134"/>
      <c r="C42" s="21" t="s">
        <v>641</v>
      </c>
      <c r="D42" s="8">
        <v>1</v>
      </c>
      <c r="E42" s="31">
        <v>5.4540000000000006</v>
      </c>
      <c r="F42" s="77">
        <v>0</v>
      </c>
      <c r="G42" s="82">
        <f t="shared" si="1"/>
        <v>0</v>
      </c>
    </row>
    <row r="43" spans="1:7" x14ac:dyDescent="0.3">
      <c r="A43" s="133" t="s">
        <v>642</v>
      </c>
      <c r="B43" s="134"/>
      <c r="C43" s="21" t="s">
        <v>643</v>
      </c>
      <c r="D43" s="8">
        <v>1</v>
      </c>
      <c r="E43" s="31">
        <v>2.5110000000000001</v>
      </c>
      <c r="F43" s="77">
        <v>0</v>
      </c>
      <c r="G43" s="82">
        <f t="shared" si="1"/>
        <v>0</v>
      </c>
    </row>
    <row r="44" spans="1:7" x14ac:dyDescent="0.3">
      <c r="A44" s="133" t="s">
        <v>644</v>
      </c>
      <c r="B44" s="134"/>
      <c r="C44" s="49" t="s">
        <v>645</v>
      </c>
      <c r="D44" s="50">
        <v>1</v>
      </c>
      <c r="E44" s="32">
        <v>2.8890000000000002</v>
      </c>
      <c r="F44" s="77">
        <v>0</v>
      </c>
      <c r="G44" s="82">
        <f t="shared" si="1"/>
        <v>0</v>
      </c>
    </row>
    <row r="45" spans="1:7" x14ac:dyDescent="0.3">
      <c r="A45" s="147" t="s">
        <v>646</v>
      </c>
      <c r="B45" s="135"/>
      <c r="C45" s="47"/>
      <c r="D45" s="48"/>
      <c r="E45" s="33"/>
      <c r="F45" s="106"/>
      <c r="G45" s="99"/>
    </row>
    <row r="46" spans="1:7" x14ac:dyDescent="0.3">
      <c r="A46" s="133" t="s">
        <v>647</v>
      </c>
      <c r="B46" s="134"/>
      <c r="C46" s="40" t="s">
        <v>648</v>
      </c>
      <c r="D46" s="41">
        <v>1</v>
      </c>
      <c r="E46" s="35">
        <v>23.0715</v>
      </c>
      <c r="F46" s="77">
        <v>0</v>
      </c>
      <c r="G46" s="82">
        <f>(E46/D46)*F46</f>
        <v>0</v>
      </c>
    </row>
    <row r="47" spans="1:7" x14ac:dyDescent="0.3">
      <c r="A47" s="133" t="s">
        <v>649</v>
      </c>
      <c r="B47" s="134"/>
      <c r="C47" s="49" t="s">
        <v>650</v>
      </c>
      <c r="D47" s="50">
        <v>1</v>
      </c>
      <c r="E47" s="32">
        <v>23.0715</v>
      </c>
      <c r="F47" s="77">
        <v>0</v>
      </c>
      <c r="G47" s="82">
        <f>(E47/D47)*F47</f>
        <v>0</v>
      </c>
    </row>
    <row r="48" spans="1:7" x14ac:dyDescent="0.3">
      <c r="A48" s="147" t="s">
        <v>651</v>
      </c>
      <c r="B48" s="135"/>
      <c r="C48" s="47"/>
      <c r="D48" s="48"/>
      <c r="E48" s="33"/>
      <c r="F48" s="106"/>
      <c r="G48" s="99"/>
    </row>
    <row r="49" spans="1:7" x14ac:dyDescent="0.3">
      <c r="A49" s="133" t="s">
        <v>652</v>
      </c>
      <c r="B49" s="134"/>
      <c r="C49" s="40" t="s">
        <v>653</v>
      </c>
      <c r="D49" s="41">
        <v>1</v>
      </c>
      <c r="E49" s="35">
        <v>37.152000000000001</v>
      </c>
      <c r="F49" s="77">
        <v>0</v>
      </c>
      <c r="G49" s="82">
        <f>(E49/D49)*F49</f>
        <v>0</v>
      </c>
    </row>
    <row r="50" spans="1:7" x14ac:dyDescent="0.3">
      <c r="A50" s="133" t="s">
        <v>654</v>
      </c>
      <c r="B50" s="134"/>
      <c r="C50" s="21" t="s">
        <v>655</v>
      </c>
      <c r="D50" s="8">
        <v>1</v>
      </c>
      <c r="E50" s="31">
        <v>44.212500000000006</v>
      </c>
      <c r="F50" s="77">
        <v>0</v>
      </c>
      <c r="G50" s="82">
        <f>(E50/D50)*F50</f>
        <v>0</v>
      </c>
    </row>
    <row r="52" spans="1:7" x14ac:dyDescent="0.3">
      <c r="E52" s="9" t="s">
        <v>779</v>
      </c>
      <c r="F52" s="127">
        <f>SUM(G8:G50)</f>
        <v>0</v>
      </c>
      <c r="G52" s="128"/>
    </row>
  </sheetData>
  <sheetProtection algorithmName="SHA-512" hashValue="JYt435KW6T7Miaczi+dBgcKQR5ZFD8WYYMYrFoSYpBdeGmLRaMs1URMwwZQYW8LB58Yjx5hLmyQwrZ3hV1C1Ow==" saltValue="i9LIPgIWHeeqqM6vUf0T4Q==" spinCount="100000" sheet="1" objects="1" scenarios="1"/>
  <mergeCells count="52">
    <mergeCell ref="F52:G52"/>
    <mergeCell ref="A1:C1"/>
    <mergeCell ref="B2:C2"/>
    <mergeCell ref="B3:C3"/>
    <mergeCell ref="B4:G4"/>
    <mergeCell ref="E3:G3"/>
    <mergeCell ref="A50:B50"/>
    <mergeCell ref="A49:B49"/>
    <mergeCell ref="A48:B48"/>
    <mergeCell ref="A46:B46"/>
    <mergeCell ref="A39:B39"/>
    <mergeCell ref="A47:B47"/>
    <mergeCell ref="A40:B40"/>
    <mergeCell ref="A41:B41"/>
    <mergeCell ref="A42:B42"/>
    <mergeCell ref="A43:B43"/>
    <mergeCell ref="A44:B44"/>
    <mergeCell ref="A45:B45"/>
    <mergeCell ref="A38:B38"/>
    <mergeCell ref="A24:B24"/>
    <mergeCell ref="A25:B25"/>
    <mergeCell ref="A26:B26"/>
    <mergeCell ref="A27:B27"/>
    <mergeCell ref="A28:B28"/>
    <mergeCell ref="A36:B36"/>
    <mergeCell ref="A29:B29"/>
    <mergeCell ref="A30:B30"/>
    <mergeCell ref="A32:B32"/>
    <mergeCell ref="A31:B31"/>
    <mergeCell ref="A33:B33"/>
    <mergeCell ref="A34:B34"/>
    <mergeCell ref="A35:B35"/>
    <mergeCell ref="A37:B37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5:I5"/>
    <mergeCell ref="A11:B11"/>
    <mergeCell ref="A6:B6"/>
    <mergeCell ref="A7:B7"/>
    <mergeCell ref="A8:B8"/>
    <mergeCell ref="A9:B9"/>
    <mergeCell ref="A10:B10"/>
  </mergeCells>
  <dataValidations count="1">
    <dataValidation type="list" allowBlank="1" showInputMessage="1" showErrorMessage="1" sqref="F8 F10:F12 F14:F16 F18:F19 F21:F22 F24:F30 F32 F34:F35 F37 F39:F44 F46:F47 F49:F50">
      <formula1>$H$8:$AB$8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5"/>
  <sheetViews>
    <sheetView zoomScaleNormal="100" workbookViewId="0">
      <pane ySplit="6" topLeftCell="A7" activePane="bottomLeft" state="frozen"/>
      <selection pane="bottomLeft" sqref="A1:D1"/>
    </sheetView>
  </sheetViews>
  <sheetFormatPr defaultRowHeight="14.4" x14ac:dyDescent="0.3"/>
  <cols>
    <col min="1" max="1" width="16.109375" customWidth="1"/>
    <col min="2" max="2" width="1.6640625" customWidth="1"/>
    <col min="3" max="3" width="1" customWidth="1"/>
    <col min="4" max="4" width="44.5546875" customWidth="1"/>
    <col min="5" max="5" width="9.77734375" customWidth="1"/>
    <col min="6" max="6" width="9.6640625" style="2" customWidth="1"/>
    <col min="7" max="7" width="9.33203125" customWidth="1"/>
    <col min="9" max="24" width="8.88671875" hidden="1" customWidth="1"/>
    <col min="25" max="25" width="8.88671875" customWidth="1"/>
  </cols>
  <sheetData>
    <row r="1" spans="1:27" ht="39" customHeight="1" x14ac:dyDescent="0.3">
      <c r="A1" s="122" t="s">
        <v>792</v>
      </c>
      <c r="B1" s="122"/>
      <c r="C1" s="122"/>
      <c r="D1" s="122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x14ac:dyDescent="0.3">
      <c r="A2" s="79" t="s">
        <v>784</v>
      </c>
      <c r="B2" s="136"/>
      <c r="C2" s="136"/>
      <c r="D2" s="136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7" x14ac:dyDescent="0.3">
      <c r="A3" s="79" t="s">
        <v>783</v>
      </c>
      <c r="B3" s="155"/>
      <c r="C3" s="155"/>
      <c r="D3" s="155"/>
      <c r="E3" s="87" t="s">
        <v>782</v>
      </c>
      <c r="F3" s="129"/>
      <c r="G3" s="129"/>
      <c r="H3" s="12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1:27" x14ac:dyDescent="0.3">
      <c r="A4" s="86" t="s">
        <v>781</v>
      </c>
      <c r="B4" s="140"/>
      <c r="C4" s="140"/>
      <c r="D4" s="140"/>
      <c r="E4" s="140"/>
      <c r="F4" s="140"/>
      <c r="G4" s="140"/>
      <c r="H4" s="140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1:27" ht="31.2" customHeight="1" x14ac:dyDescent="0.3">
      <c r="A5" s="116" t="s">
        <v>795</v>
      </c>
      <c r="B5" s="117"/>
      <c r="C5" s="117"/>
      <c r="D5" s="117"/>
      <c r="E5" s="117"/>
      <c r="F5" s="117"/>
      <c r="G5" s="117"/>
      <c r="H5" s="117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7" ht="34.799999999999997" customHeight="1" x14ac:dyDescent="0.3">
      <c r="A6" s="149" t="s">
        <v>167</v>
      </c>
      <c r="B6" s="150"/>
      <c r="C6" s="151"/>
      <c r="D6" s="36" t="s">
        <v>168</v>
      </c>
      <c r="E6" s="85" t="s">
        <v>794</v>
      </c>
      <c r="F6" s="16" t="s">
        <v>713</v>
      </c>
      <c r="G6" s="17" t="s">
        <v>657</v>
      </c>
      <c r="H6" s="84" t="s">
        <v>779</v>
      </c>
    </row>
    <row r="7" spans="1:27" x14ac:dyDescent="0.3">
      <c r="A7" s="120" t="s">
        <v>726</v>
      </c>
      <c r="B7" s="148"/>
      <c r="C7" s="121"/>
      <c r="D7" s="57" t="s">
        <v>718</v>
      </c>
      <c r="E7" s="54">
        <v>20</v>
      </c>
      <c r="F7" s="31">
        <v>40.837500000000006</v>
      </c>
      <c r="G7" s="77">
        <v>0</v>
      </c>
      <c r="H7" s="82">
        <f t="shared" ref="H7:H18" si="0">(F7/E7)*G7</f>
        <v>0</v>
      </c>
      <c r="I7">
        <v>0</v>
      </c>
      <c r="J7">
        <v>20</v>
      </c>
      <c r="K7">
        <v>40</v>
      </c>
      <c r="L7">
        <v>60</v>
      </c>
      <c r="M7">
        <v>80</v>
      </c>
      <c r="N7">
        <v>100</v>
      </c>
      <c r="O7">
        <v>120</v>
      </c>
      <c r="P7">
        <v>140</v>
      </c>
      <c r="Q7">
        <v>160</v>
      </c>
      <c r="R7">
        <v>180</v>
      </c>
      <c r="S7">
        <v>200</v>
      </c>
      <c r="T7">
        <v>220</v>
      </c>
      <c r="U7">
        <v>240</v>
      </c>
      <c r="V7">
        <v>260</v>
      </c>
      <c r="W7">
        <v>280</v>
      </c>
      <c r="X7">
        <v>300</v>
      </c>
    </row>
    <row r="8" spans="1:27" x14ac:dyDescent="0.3">
      <c r="A8" s="120" t="s">
        <v>726</v>
      </c>
      <c r="B8" s="148"/>
      <c r="C8" s="121"/>
      <c r="D8" s="57" t="s">
        <v>206</v>
      </c>
      <c r="E8" s="54">
        <v>20</v>
      </c>
      <c r="F8" s="31">
        <v>41.971500000000006</v>
      </c>
      <c r="G8" s="77">
        <v>0</v>
      </c>
      <c r="H8" s="82">
        <f t="shared" si="0"/>
        <v>0</v>
      </c>
    </row>
    <row r="9" spans="1:27" x14ac:dyDescent="0.3">
      <c r="A9" s="120" t="s">
        <v>726</v>
      </c>
      <c r="B9" s="148"/>
      <c r="C9" s="121"/>
      <c r="D9" s="57" t="s">
        <v>207</v>
      </c>
      <c r="E9" s="54">
        <v>100</v>
      </c>
      <c r="F9" s="31">
        <v>175.94550000000004</v>
      </c>
      <c r="G9" s="77">
        <v>0</v>
      </c>
      <c r="H9" s="82">
        <f t="shared" si="0"/>
        <v>0</v>
      </c>
      <c r="I9">
        <v>0</v>
      </c>
      <c r="J9">
        <v>100</v>
      </c>
      <c r="K9">
        <v>200</v>
      </c>
      <c r="L9">
        <v>300</v>
      </c>
      <c r="M9">
        <v>400</v>
      </c>
      <c r="N9">
        <v>500</v>
      </c>
      <c r="O9">
        <v>600</v>
      </c>
      <c r="P9">
        <v>700</v>
      </c>
      <c r="Q9">
        <v>800</v>
      </c>
      <c r="R9">
        <v>900</v>
      </c>
      <c r="S9">
        <v>1000</v>
      </c>
      <c r="T9">
        <v>1100</v>
      </c>
      <c r="U9">
        <v>1200</v>
      </c>
      <c r="V9">
        <v>1300</v>
      </c>
      <c r="W9">
        <v>1400</v>
      </c>
    </row>
    <row r="10" spans="1:27" x14ac:dyDescent="0.3">
      <c r="A10" s="120" t="s">
        <v>726</v>
      </c>
      <c r="B10" s="148"/>
      <c r="C10" s="121"/>
      <c r="D10" s="57" t="s">
        <v>719</v>
      </c>
      <c r="E10" s="54">
        <v>100</v>
      </c>
      <c r="F10" s="31">
        <v>175.94550000000004</v>
      </c>
      <c r="G10" s="77">
        <v>0</v>
      </c>
      <c r="H10" s="82">
        <f t="shared" si="0"/>
        <v>0</v>
      </c>
    </row>
    <row r="11" spans="1:27" x14ac:dyDescent="0.3">
      <c r="A11" s="120" t="s">
        <v>726</v>
      </c>
      <c r="B11" s="148"/>
      <c r="C11" s="121"/>
      <c r="D11" s="57" t="s">
        <v>211</v>
      </c>
      <c r="E11" s="54">
        <v>100</v>
      </c>
      <c r="F11" s="31">
        <v>175.94550000000004</v>
      </c>
      <c r="G11" s="77">
        <v>0</v>
      </c>
      <c r="H11" s="82">
        <f t="shared" si="0"/>
        <v>0</v>
      </c>
    </row>
    <row r="12" spans="1:27" x14ac:dyDescent="0.3">
      <c r="A12" s="120" t="s">
        <v>726</v>
      </c>
      <c r="B12" s="148"/>
      <c r="C12" s="121"/>
      <c r="D12" s="57" t="s">
        <v>720</v>
      </c>
      <c r="E12" s="54">
        <v>100</v>
      </c>
      <c r="F12" s="31">
        <v>180.46800000000002</v>
      </c>
      <c r="G12" s="77">
        <v>0</v>
      </c>
      <c r="H12" s="82">
        <f t="shared" si="0"/>
        <v>0</v>
      </c>
    </row>
    <row r="13" spans="1:27" x14ac:dyDescent="0.3">
      <c r="A13" s="120" t="s">
        <v>726</v>
      </c>
      <c r="B13" s="148"/>
      <c r="C13" s="121"/>
      <c r="D13" s="57" t="s">
        <v>721</v>
      </c>
      <c r="E13" s="54">
        <v>100</v>
      </c>
      <c r="F13" s="31">
        <v>180.46800000000002</v>
      </c>
      <c r="G13" s="77">
        <v>0</v>
      </c>
      <c r="H13" s="82">
        <f t="shared" si="0"/>
        <v>0</v>
      </c>
    </row>
    <row r="14" spans="1:27" x14ac:dyDescent="0.3">
      <c r="A14" s="120" t="s">
        <v>726</v>
      </c>
      <c r="B14" s="148"/>
      <c r="C14" s="121"/>
      <c r="D14" s="57" t="s">
        <v>722</v>
      </c>
      <c r="E14" s="54">
        <v>100</v>
      </c>
      <c r="F14" s="31">
        <v>180.46800000000002</v>
      </c>
      <c r="G14" s="77">
        <v>0</v>
      </c>
      <c r="H14" s="82">
        <f t="shared" si="0"/>
        <v>0</v>
      </c>
    </row>
    <row r="15" spans="1:27" x14ac:dyDescent="0.3">
      <c r="A15" s="120" t="s">
        <v>726</v>
      </c>
      <c r="B15" s="148"/>
      <c r="C15" s="121"/>
      <c r="D15" s="57" t="s">
        <v>723</v>
      </c>
      <c r="E15" s="54">
        <v>100</v>
      </c>
      <c r="F15" s="31">
        <v>180.46800000000002</v>
      </c>
      <c r="G15" s="77">
        <v>0</v>
      </c>
      <c r="H15" s="82">
        <f t="shared" si="0"/>
        <v>0</v>
      </c>
    </row>
    <row r="16" spans="1:27" x14ac:dyDescent="0.3">
      <c r="A16" s="120" t="s">
        <v>726</v>
      </c>
      <c r="B16" s="148"/>
      <c r="C16" s="121"/>
      <c r="D16" s="57" t="s">
        <v>724</v>
      </c>
      <c r="E16" s="54">
        <v>100</v>
      </c>
      <c r="F16" s="31">
        <v>180.46800000000002</v>
      </c>
      <c r="G16" s="77">
        <v>0</v>
      </c>
      <c r="H16" s="82">
        <f t="shared" si="0"/>
        <v>0</v>
      </c>
    </row>
    <row r="17" spans="1:22" x14ac:dyDescent="0.3">
      <c r="A17" s="120" t="s">
        <v>726</v>
      </c>
      <c r="B17" s="148"/>
      <c r="C17" s="121"/>
      <c r="D17" s="57" t="s">
        <v>728</v>
      </c>
      <c r="E17" s="54">
        <v>100</v>
      </c>
      <c r="F17" s="31">
        <v>175.94550000000004</v>
      </c>
      <c r="G17" s="77">
        <v>0</v>
      </c>
      <c r="H17" s="82">
        <f t="shared" si="0"/>
        <v>0</v>
      </c>
    </row>
    <row r="18" spans="1:22" x14ac:dyDescent="0.3">
      <c r="A18" s="120" t="s">
        <v>726</v>
      </c>
      <c r="B18" s="148"/>
      <c r="C18" s="121"/>
      <c r="D18" s="57" t="s">
        <v>725</v>
      </c>
      <c r="E18" s="94">
        <v>100</v>
      </c>
      <c r="F18" s="32">
        <v>175.94550000000004</v>
      </c>
      <c r="G18" s="77">
        <v>0</v>
      </c>
      <c r="H18" s="82">
        <f t="shared" si="0"/>
        <v>0</v>
      </c>
    </row>
    <row r="19" spans="1:22" x14ac:dyDescent="0.3">
      <c r="A19" s="75"/>
      <c r="B19" s="75"/>
      <c r="C19" s="75"/>
      <c r="D19" s="75"/>
      <c r="E19" s="95"/>
      <c r="F19" s="33"/>
      <c r="G19" s="106"/>
      <c r="H19" s="99"/>
    </row>
    <row r="20" spans="1:22" x14ac:dyDescent="0.3">
      <c r="A20" s="152" t="s">
        <v>729</v>
      </c>
      <c r="B20" s="153"/>
      <c r="C20" s="154"/>
      <c r="D20" s="23" t="s">
        <v>718</v>
      </c>
      <c r="E20" s="93">
        <v>40</v>
      </c>
      <c r="F20" s="35">
        <v>41.85</v>
      </c>
      <c r="G20" s="108">
        <v>0</v>
      </c>
      <c r="H20" s="82">
        <f t="shared" ref="H20:H44" si="1">(F20/E20)*G20</f>
        <v>0</v>
      </c>
      <c r="I20">
        <v>0</v>
      </c>
      <c r="J20">
        <v>40</v>
      </c>
      <c r="K20">
        <v>80</v>
      </c>
      <c r="L20">
        <v>120</v>
      </c>
      <c r="M20">
        <v>160</v>
      </c>
      <c r="N20">
        <v>200</v>
      </c>
      <c r="O20">
        <v>240</v>
      </c>
      <c r="P20">
        <v>280</v>
      </c>
      <c r="Q20">
        <v>320</v>
      </c>
      <c r="R20">
        <v>360</v>
      </c>
      <c r="S20">
        <v>400</v>
      </c>
      <c r="T20">
        <v>440</v>
      </c>
      <c r="U20">
        <v>480</v>
      </c>
      <c r="V20">
        <v>520</v>
      </c>
    </row>
    <row r="21" spans="1:22" x14ac:dyDescent="0.3">
      <c r="A21" s="152" t="s">
        <v>729</v>
      </c>
      <c r="B21" s="153"/>
      <c r="C21" s="154"/>
      <c r="D21" s="20" t="s">
        <v>206</v>
      </c>
      <c r="E21" s="12">
        <v>40</v>
      </c>
      <c r="F21" s="31">
        <v>52.731000000000009</v>
      </c>
      <c r="G21" s="108">
        <v>0</v>
      </c>
      <c r="H21" s="82">
        <f t="shared" si="1"/>
        <v>0</v>
      </c>
    </row>
    <row r="22" spans="1:22" x14ac:dyDescent="0.3">
      <c r="A22" s="152" t="s">
        <v>729</v>
      </c>
      <c r="B22" s="153"/>
      <c r="C22" s="154"/>
      <c r="D22" s="20" t="s">
        <v>207</v>
      </c>
      <c r="E22" s="12">
        <v>134</v>
      </c>
      <c r="F22" s="31">
        <v>189.27</v>
      </c>
      <c r="G22" s="77">
        <v>0</v>
      </c>
      <c r="H22" s="82">
        <f t="shared" si="1"/>
        <v>0</v>
      </c>
      <c r="I22">
        <v>0</v>
      </c>
      <c r="J22">
        <v>134</v>
      </c>
      <c r="K22">
        <f>134*2</f>
        <v>268</v>
      </c>
      <c r="L22">
        <f>J22*3</f>
        <v>402</v>
      </c>
      <c r="M22">
        <f>J22*5</f>
        <v>670</v>
      </c>
      <c r="N22">
        <f>J22*6</f>
        <v>804</v>
      </c>
      <c r="O22">
        <f>J22*7</f>
        <v>938</v>
      </c>
      <c r="P22">
        <f>J22*8</f>
        <v>1072</v>
      </c>
    </row>
    <row r="23" spans="1:22" x14ac:dyDescent="0.3">
      <c r="A23" s="152" t="s">
        <v>729</v>
      </c>
      <c r="B23" s="153"/>
      <c r="C23" s="154"/>
      <c r="D23" s="20" t="s">
        <v>719</v>
      </c>
      <c r="E23" s="12">
        <v>134</v>
      </c>
      <c r="F23" s="31">
        <v>189.27</v>
      </c>
      <c r="G23" s="77">
        <v>0</v>
      </c>
      <c r="H23" s="82">
        <f t="shared" si="1"/>
        <v>0</v>
      </c>
    </row>
    <row r="24" spans="1:22" x14ac:dyDescent="0.3">
      <c r="A24" s="152" t="s">
        <v>729</v>
      </c>
      <c r="B24" s="153"/>
      <c r="C24" s="154"/>
      <c r="D24" s="20" t="s">
        <v>211</v>
      </c>
      <c r="E24" s="12">
        <v>134</v>
      </c>
      <c r="F24" s="31">
        <v>189.27</v>
      </c>
      <c r="G24" s="77">
        <v>0</v>
      </c>
      <c r="H24" s="82">
        <f t="shared" si="1"/>
        <v>0</v>
      </c>
      <c r="I24">
        <v>0</v>
      </c>
      <c r="J24">
        <v>120</v>
      </c>
      <c r="K24">
        <f>120*2</f>
        <v>240</v>
      </c>
      <c r="L24">
        <f>120*3</f>
        <v>360</v>
      </c>
      <c r="M24">
        <f>120*4</f>
        <v>480</v>
      </c>
      <c r="N24">
        <f>120*5</f>
        <v>600</v>
      </c>
      <c r="O24">
        <f>120*6</f>
        <v>720</v>
      </c>
      <c r="P24">
        <f>120*7</f>
        <v>840</v>
      </c>
      <c r="Q24">
        <f>120*8</f>
        <v>960</v>
      </c>
      <c r="R24">
        <f>120*9</f>
        <v>1080</v>
      </c>
      <c r="S24">
        <f>120*10</f>
        <v>1200</v>
      </c>
    </row>
    <row r="25" spans="1:22" x14ac:dyDescent="0.3">
      <c r="A25" s="152" t="s">
        <v>729</v>
      </c>
      <c r="B25" s="153"/>
      <c r="C25" s="154"/>
      <c r="D25" s="20" t="s">
        <v>720</v>
      </c>
      <c r="E25" s="12">
        <v>134</v>
      </c>
      <c r="F25" s="31">
        <v>200.47500000000002</v>
      </c>
      <c r="G25" s="77">
        <v>0</v>
      </c>
      <c r="H25" s="82">
        <f t="shared" si="1"/>
        <v>0</v>
      </c>
    </row>
    <row r="26" spans="1:22" x14ac:dyDescent="0.3">
      <c r="A26" s="152" t="s">
        <v>729</v>
      </c>
      <c r="B26" s="153"/>
      <c r="C26" s="154"/>
      <c r="D26" s="20" t="s">
        <v>721</v>
      </c>
      <c r="E26" s="12">
        <v>134</v>
      </c>
      <c r="F26" s="31">
        <v>200.47500000000002</v>
      </c>
      <c r="G26" s="77">
        <v>0</v>
      </c>
      <c r="H26" s="82">
        <f t="shared" si="1"/>
        <v>0</v>
      </c>
    </row>
    <row r="27" spans="1:22" x14ac:dyDescent="0.3">
      <c r="A27" s="152" t="s">
        <v>729</v>
      </c>
      <c r="B27" s="153"/>
      <c r="C27" s="154"/>
      <c r="D27" s="20" t="s">
        <v>722</v>
      </c>
      <c r="E27" s="12">
        <v>134</v>
      </c>
      <c r="F27" s="31">
        <v>200.47500000000002</v>
      </c>
      <c r="G27" s="77">
        <v>0</v>
      </c>
      <c r="H27" s="82">
        <f t="shared" si="1"/>
        <v>0</v>
      </c>
    </row>
    <row r="28" spans="1:22" x14ac:dyDescent="0.3">
      <c r="A28" s="152" t="s">
        <v>729</v>
      </c>
      <c r="B28" s="153"/>
      <c r="C28" s="154"/>
      <c r="D28" s="20" t="s">
        <v>723</v>
      </c>
      <c r="E28" s="12">
        <v>134</v>
      </c>
      <c r="F28" s="31">
        <v>200.47500000000002</v>
      </c>
      <c r="G28" s="77">
        <v>0</v>
      </c>
      <c r="H28" s="82">
        <f t="shared" si="1"/>
        <v>0</v>
      </c>
    </row>
    <row r="29" spans="1:22" x14ac:dyDescent="0.3">
      <c r="A29" s="152" t="s">
        <v>729</v>
      </c>
      <c r="B29" s="153"/>
      <c r="C29" s="154"/>
      <c r="D29" s="20" t="s">
        <v>724</v>
      </c>
      <c r="E29" s="12">
        <v>134</v>
      </c>
      <c r="F29" s="31">
        <v>200.47500000000002</v>
      </c>
      <c r="G29" s="77">
        <v>0</v>
      </c>
      <c r="H29" s="82">
        <f t="shared" si="1"/>
        <v>0</v>
      </c>
    </row>
    <row r="30" spans="1:22" x14ac:dyDescent="0.3">
      <c r="A30" s="152" t="s">
        <v>729</v>
      </c>
      <c r="B30" s="153"/>
      <c r="C30" s="154"/>
      <c r="D30" s="20" t="s">
        <v>728</v>
      </c>
      <c r="E30" s="12">
        <v>134</v>
      </c>
      <c r="F30" s="31">
        <v>189.27</v>
      </c>
      <c r="G30" s="77">
        <v>0</v>
      </c>
      <c r="H30" s="82">
        <f t="shared" si="1"/>
        <v>0</v>
      </c>
    </row>
    <row r="31" spans="1:22" x14ac:dyDescent="0.3">
      <c r="A31" s="156" t="s">
        <v>729</v>
      </c>
      <c r="B31" s="157"/>
      <c r="C31" s="158"/>
      <c r="D31" s="22" t="s">
        <v>725</v>
      </c>
      <c r="E31" s="12">
        <v>134</v>
      </c>
      <c r="F31" s="32">
        <v>189.27</v>
      </c>
      <c r="G31" s="77">
        <v>0</v>
      </c>
      <c r="H31" s="82">
        <f t="shared" si="1"/>
        <v>0</v>
      </c>
    </row>
    <row r="32" spans="1:22" x14ac:dyDescent="0.3">
      <c r="A32" s="69"/>
      <c r="B32" s="69"/>
      <c r="C32" s="69"/>
      <c r="D32" s="70"/>
      <c r="E32" s="69"/>
      <c r="F32" s="71"/>
      <c r="G32" s="96"/>
      <c r="H32" s="99"/>
    </row>
    <row r="33" spans="1:8" x14ac:dyDescent="0.3">
      <c r="A33" s="120" t="s">
        <v>758</v>
      </c>
      <c r="B33" s="148"/>
      <c r="C33" s="121"/>
      <c r="D33" s="72" t="s">
        <v>718</v>
      </c>
      <c r="E33" s="90">
        <v>120</v>
      </c>
      <c r="F33" s="68">
        <v>213.3</v>
      </c>
      <c r="G33" s="177">
        <v>0</v>
      </c>
      <c r="H33" s="82">
        <f t="shared" si="1"/>
        <v>0</v>
      </c>
    </row>
    <row r="34" spans="1:8" x14ac:dyDescent="0.3">
      <c r="A34" s="120" t="s">
        <v>758</v>
      </c>
      <c r="B34" s="148"/>
      <c r="C34" s="121"/>
      <c r="D34" s="73" t="s">
        <v>206</v>
      </c>
      <c r="E34" s="90">
        <v>120</v>
      </c>
      <c r="F34" s="35">
        <v>219.38</v>
      </c>
      <c r="G34" s="177">
        <v>0</v>
      </c>
      <c r="H34" s="82">
        <f t="shared" si="1"/>
        <v>0</v>
      </c>
    </row>
    <row r="35" spans="1:8" x14ac:dyDescent="0.3">
      <c r="A35" s="120" t="s">
        <v>758</v>
      </c>
      <c r="B35" s="148"/>
      <c r="C35" s="121"/>
      <c r="D35" s="74" t="s">
        <v>207</v>
      </c>
      <c r="E35" s="90">
        <v>120</v>
      </c>
      <c r="F35" s="31">
        <v>226.67</v>
      </c>
      <c r="G35" s="177">
        <v>0</v>
      </c>
      <c r="H35" s="82">
        <f t="shared" si="1"/>
        <v>0</v>
      </c>
    </row>
    <row r="36" spans="1:8" x14ac:dyDescent="0.3">
      <c r="A36" s="120" t="s">
        <v>758</v>
      </c>
      <c r="B36" s="148"/>
      <c r="C36" s="121"/>
      <c r="D36" s="74" t="s">
        <v>719</v>
      </c>
      <c r="E36" s="90">
        <v>120</v>
      </c>
      <c r="F36" s="31">
        <v>226.67</v>
      </c>
      <c r="G36" s="177">
        <v>0</v>
      </c>
      <c r="H36" s="82">
        <f t="shared" si="1"/>
        <v>0</v>
      </c>
    </row>
    <row r="37" spans="1:8" x14ac:dyDescent="0.3">
      <c r="A37" s="120" t="s">
        <v>758</v>
      </c>
      <c r="B37" s="148"/>
      <c r="C37" s="121"/>
      <c r="D37" s="74" t="s">
        <v>211</v>
      </c>
      <c r="E37" s="90">
        <v>120</v>
      </c>
      <c r="F37" s="31">
        <v>226.67</v>
      </c>
      <c r="G37" s="177">
        <v>0</v>
      </c>
      <c r="H37" s="82">
        <f t="shared" si="1"/>
        <v>0</v>
      </c>
    </row>
    <row r="38" spans="1:8" x14ac:dyDescent="0.3">
      <c r="A38" s="120" t="s">
        <v>758</v>
      </c>
      <c r="B38" s="148"/>
      <c r="C38" s="121"/>
      <c r="D38" s="74" t="s">
        <v>720</v>
      </c>
      <c r="E38" s="90">
        <v>120</v>
      </c>
      <c r="F38" s="31">
        <v>245.99</v>
      </c>
      <c r="G38" s="177">
        <v>0</v>
      </c>
      <c r="H38" s="82">
        <f t="shared" si="1"/>
        <v>0</v>
      </c>
    </row>
    <row r="39" spans="1:8" x14ac:dyDescent="0.3">
      <c r="A39" s="120" t="s">
        <v>758</v>
      </c>
      <c r="B39" s="148"/>
      <c r="C39" s="121"/>
      <c r="D39" s="74" t="s">
        <v>721</v>
      </c>
      <c r="E39" s="90">
        <v>120</v>
      </c>
      <c r="F39" s="31">
        <v>245.99</v>
      </c>
      <c r="G39" s="177">
        <v>0</v>
      </c>
      <c r="H39" s="82">
        <f t="shared" si="1"/>
        <v>0</v>
      </c>
    </row>
    <row r="40" spans="1:8" x14ac:dyDescent="0.3">
      <c r="A40" s="120" t="s">
        <v>758</v>
      </c>
      <c r="B40" s="148"/>
      <c r="C40" s="121"/>
      <c r="D40" s="74" t="s">
        <v>757</v>
      </c>
      <c r="E40" s="90">
        <v>120</v>
      </c>
      <c r="F40" s="31">
        <v>245.99</v>
      </c>
      <c r="G40" s="177">
        <v>0</v>
      </c>
      <c r="H40" s="82">
        <f t="shared" si="1"/>
        <v>0</v>
      </c>
    </row>
    <row r="41" spans="1:8" x14ac:dyDescent="0.3">
      <c r="A41" s="120" t="s">
        <v>758</v>
      </c>
      <c r="B41" s="148"/>
      <c r="C41" s="121"/>
      <c r="D41" s="74" t="s">
        <v>723</v>
      </c>
      <c r="E41" s="90">
        <v>120</v>
      </c>
      <c r="F41" s="31">
        <v>245.99</v>
      </c>
      <c r="G41" s="177">
        <v>0</v>
      </c>
      <c r="H41" s="82">
        <f t="shared" si="1"/>
        <v>0</v>
      </c>
    </row>
    <row r="42" spans="1:8" x14ac:dyDescent="0.3">
      <c r="A42" s="120" t="s">
        <v>758</v>
      </c>
      <c r="B42" s="148"/>
      <c r="C42" s="121"/>
      <c r="D42" s="74" t="s">
        <v>724</v>
      </c>
      <c r="E42" s="90">
        <v>120</v>
      </c>
      <c r="F42" s="31">
        <v>245.99</v>
      </c>
      <c r="G42" s="177">
        <v>0</v>
      </c>
      <c r="H42" s="82">
        <f t="shared" si="1"/>
        <v>0</v>
      </c>
    </row>
    <row r="43" spans="1:8" x14ac:dyDescent="0.3">
      <c r="A43" s="120" t="s">
        <v>758</v>
      </c>
      <c r="B43" s="148"/>
      <c r="C43" s="121"/>
      <c r="D43" s="74" t="s">
        <v>728</v>
      </c>
      <c r="E43" s="90">
        <v>120</v>
      </c>
      <c r="F43" s="31">
        <v>226.67</v>
      </c>
      <c r="G43" s="177">
        <v>0</v>
      </c>
      <c r="H43" s="82">
        <f t="shared" si="1"/>
        <v>0</v>
      </c>
    </row>
    <row r="44" spans="1:8" x14ac:dyDescent="0.3">
      <c r="A44" s="120" t="s">
        <v>758</v>
      </c>
      <c r="B44" s="148"/>
      <c r="C44" s="121"/>
      <c r="D44" s="74" t="s">
        <v>725</v>
      </c>
      <c r="E44" s="90">
        <v>120</v>
      </c>
      <c r="F44" s="31">
        <v>226.67</v>
      </c>
      <c r="G44" s="177">
        <v>0</v>
      </c>
      <c r="H44" s="82">
        <f t="shared" si="1"/>
        <v>0</v>
      </c>
    </row>
    <row r="45" spans="1:8" x14ac:dyDescent="0.3">
      <c r="F45" s="9" t="s">
        <v>779</v>
      </c>
      <c r="G45" s="127">
        <f>SUM(H7:H44)</f>
        <v>0</v>
      </c>
      <c r="H45" s="128"/>
    </row>
  </sheetData>
  <sheetProtection algorithmName="SHA-512" hashValue="BOWT5bSOIKzJYX3X7gHF4DWIvjszjthgk4L4j2dH16HV7/fSfoZ/08OkjCa5xn7WZVT33di2BDGju11PCmxzxg==" saltValue="voQcW/5cjxXCqCG7MVNYwQ==" spinCount="100000" sheet="1" objects="1" scenarios="1"/>
  <mergeCells count="44">
    <mergeCell ref="G45:H45"/>
    <mergeCell ref="A44:C44"/>
    <mergeCell ref="F3:H3"/>
    <mergeCell ref="B4:H4"/>
    <mergeCell ref="A1:D1"/>
    <mergeCell ref="B2:D2"/>
    <mergeCell ref="B3:D3"/>
    <mergeCell ref="A38:C38"/>
    <mergeCell ref="A39:C39"/>
    <mergeCell ref="A40:C40"/>
    <mergeCell ref="A41:C41"/>
    <mergeCell ref="A42:C42"/>
    <mergeCell ref="A43:C43"/>
    <mergeCell ref="A31:C31"/>
    <mergeCell ref="A33:C33"/>
    <mergeCell ref="A34:C34"/>
    <mergeCell ref="A35:C35"/>
    <mergeCell ref="A36:C36"/>
    <mergeCell ref="A37:C37"/>
    <mergeCell ref="A25:C25"/>
    <mergeCell ref="A26:C26"/>
    <mergeCell ref="A27:C27"/>
    <mergeCell ref="A28:C28"/>
    <mergeCell ref="A29:C29"/>
    <mergeCell ref="A30:C30"/>
    <mergeCell ref="A24:C24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5:H5"/>
    <mergeCell ref="A11:C11"/>
    <mergeCell ref="A6:C6"/>
    <mergeCell ref="A7:C7"/>
    <mergeCell ref="A8:C8"/>
    <mergeCell ref="A9:C9"/>
    <mergeCell ref="A10:C10"/>
  </mergeCells>
  <dataValidations count="5">
    <dataValidation type="list" allowBlank="1" showInputMessage="1" showErrorMessage="1" sqref="G7:G8">
      <formula1>$I$7:$X$7</formula1>
    </dataValidation>
    <dataValidation type="list" allowBlank="1" showInputMessage="1" showErrorMessage="1" sqref="G9:G18">
      <formula1>$I$9:$W$9</formula1>
    </dataValidation>
    <dataValidation type="list" allowBlank="1" showInputMessage="1" showErrorMessage="1" sqref="G20:G21">
      <formula1>$I$20:$V$20</formula1>
    </dataValidation>
    <dataValidation type="list" allowBlank="1" showInputMessage="1" showErrorMessage="1" sqref="G22:G31">
      <formula1>$I$22:$P$22</formula1>
    </dataValidation>
    <dataValidation type="list" allowBlank="1" showInputMessage="1" showErrorMessage="1" sqref="G33:G44">
      <formula1>$I$24:$S$24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98"/>
  <sheetViews>
    <sheetView zoomScaleNormal="100" workbookViewId="0">
      <pane ySplit="6" topLeftCell="A7" activePane="bottomLeft" state="frozen"/>
      <selection pane="bottomLeft" activeCell="E1" sqref="E1"/>
    </sheetView>
  </sheetViews>
  <sheetFormatPr defaultRowHeight="14.4" x14ac:dyDescent="0.3"/>
  <cols>
    <col min="1" max="1" width="17.109375" customWidth="1"/>
    <col min="2" max="2" width="10.33203125" customWidth="1"/>
    <col min="3" max="3" width="21.88671875" customWidth="1"/>
    <col min="4" max="4" width="12.109375" customWidth="1"/>
    <col min="5" max="5" width="9.5546875" bestFit="1" customWidth="1"/>
    <col min="6" max="6" width="10.88671875" style="99" customWidth="1"/>
    <col min="7" max="7" width="16.21875" customWidth="1"/>
    <col min="8" max="58" width="0" hidden="1" customWidth="1"/>
  </cols>
  <sheetData>
    <row r="1" spans="1:58" ht="39" customHeight="1" x14ac:dyDescent="0.3">
      <c r="A1" s="122" t="s">
        <v>793</v>
      </c>
      <c r="B1" s="122"/>
      <c r="C1" s="122"/>
      <c r="D1" s="122"/>
      <c r="E1" s="79"/>
      <c r="F1" s="97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58" x14ac:dyDescent="0.3">
      <c r="A2" s="79" t="s">
        <v>784</v>
      </c>
      <c r="B2" s="136"/>
      <c r="C2" s="136"/>
      <c r="D2" s="136"/>
      <c r="E2" s="79"/>
      <c r="F2" s="97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58" x14ac:dyDescent="0.3">
      <c r="A3" s="79" t="s">
        <v>783</v>
      </c>
      <c r="B3" s="155"/>
      <c r="C3" s="155"/>
      <c r="D3" s="155"/>
      <c r="E3" s="87" t="s">
        <v>782</v>
      </c>
      <c r="F3" s="129"/>
      <c r="G3" s="12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58" x14ac:dyDescent="0.3">
      <c r="A4" s="86" t="s">
        <v>781</v>
      </c>
      <c r="B4" s="140"/>
      <c r="C4" s="140"/>
      <c r="D4" s="140"/>
      <c r="E4" s="140"/>
      <c r="F4" s="140"/>
      <c r="G4" s="140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58" ht="30" customHeight="1" x14ac:dyDescent="0.3">
      <c r="A5" s="116" t="s">
        <v>795</v>
      </c>
      <c r="B5" s="117"/>
      <c r="C5" s="117"/>
      <c r="D5" s="117"/>
      <c r="E5" s="117"/>
      <c r="F5" s="117"/>
      <c r="G5" s="117"/>
      <c r="H5" s="117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58" ht="28.8" x14ac:dyDescent="0.3">
      <c r="A6" s="161" t="s">
        <v>167</v>
      </c>
      <c r="B6" s="161"/>
      <c r="C6" s="4" t="s">
        <v>168</v>
      </c>
      <c r="D6" s="3" t="s">
        <v>727</v>
      </c>
      <c r="E6" s="16" t="s">
        <v>713</v>
      </c>
      <c r="F6" s="98" t="s">
        <v>657</v>
      </c>
      <c r="G6" s="84" t="s">
        <v>779</v>
      </c>
    </row>
    <row r="7" spans="1:58" x14ac:dyDescent="0.3">
      <c r="A7" s="159" t="s">
        <v>494</v>
      </c>
      <c r="B7" s="160"/>
      <c r="C7" s="57" t="s">
        <v>495</v>
      </c>
      <c r="D7" s="67">
        <v>1</v>
      </c>
      <c r="E7" s="65">
        <v>18.198</v>
      </c>
      <c r="F7" s="109">
        <v>0</v>
      </c>
      <c r="G7" s="82">
        <f t="shared" ref="G7:G38" si="0">(E7/D7)*F7</f>
        <v>0</v>
      </c>
      <c r="H7">
        <v>0</v>
      </c>
      <c r="I7">
        <v>1</v>
      </c>
      <c r="J7">
        <v>2</v>
      </c>
      <c r="K7">
        <v>3</v>
      </c>
      <c r="L7">
        <v>4</v>
      </c>
      <c r="M7">
        <v>5</v>
      </c>
      <c r="N7">
        <v>6</v>
      </c>
      <c r="O7">
        <v>7</v>
      </c>
      <c r="P7">
        <v>8</v>
      </c>
      <c r="Q7">
        <v>9</v>
      </c>
      <c r="R7">
        <v>10</v>
      </c>
      <c r="S7">
        <v>11</v>
      </c>
      <c r="T7">
        <v>12</v>
      </c>
      <c r="U7">
        <v>13</v>
      </c>
      <c r="V7">
        <v>14</v>
      </c>
      <c r="W7">
        <v>15</v>
      </c>
      <c r="X7">
        <v>16</v>
      </c>
      <c r="Y7">
        <v>17</v>
      </c>
      <c r="Z7">
        <v>18</v>
      </c>
      <c r="AA7">
        <v>19</v>
      </c>
      <c r="AB7">
        <v>20</v>
      </c>
      <c r="AC7">
        <v>21</v>
      </c>
      <c r="AD7">
        <v>22</v>
      </c>
      <c r="AE7">
        <v>23</v>
      </c>
      <c r="AF7">
        <v>24</v>
      </c>
      <c r="AG7">
        <v>25</v>
      </c>
      <c r="AH7">
        <v>26</v>
      </c>
      <c r="AI7">
        <v>27</v>
      </c>
      <c r="AJ7">
        <v>28</v>
      </c>
      <c r="AK7">
        <v>29</v>
      </c>
      <c r="AL7">
        <v>30</v>
      </c>
      <c r="AM7">
        <v>31</v>
      </c>
      <c r="AN7">
        <v>32</v>
      </c>
      <c r="AO7">
        <v>33</v>
      </c>
      <c r="AP7">
        <v>34</v>
      </c>
      <c r="AQ7">
        <v>35</v>
      </c>
      <c r="AR7">
        <v>36</v>
      </c>
      <c r="AS7">
        <v>37</v>
      </c>
      <c r="AT7">
        <v>38</v>
      </c>
      <c r="AU7">
        <v>39</v>
      </c>
      <c r="AV7">
        <v>40</v>
      </c>
      <c r="AW7">
        <v>41</v>
      </c>
      <c r="AX7">
        <v>42</v>
      </c>
      <c r="AY7">
        <v>43</v>
      </c>
      <c r="AZ7">
        <v>44</v>
      </c>
      <c r="BA7">
        <v>45</v>
      </c>
      <c r="BB7">
        <v>46</v>
      </c>
      <c r="BC7">
        <v>47</v>
      </c>
      <c r="BD7">
        <v>48</v>
      </c>
      <c r="BE7">
        <v>49</v>
      </c>
      <c r="BF7">
        <v>50</v>
      </c>
    </row>
    <row r="8" spans="1:58" x14ac:dyDescent="0.3">
      <c r="A8" s="159" t="s">
        <v>494</v>
      </c>
      <c r="B8" s="160"/>
      <c r="C8" s="57" t="s">
        <v>496</v>
      </c>
      <c r="D8" s="67">
        <v>1</v>
      </c>
      <c r="E8" s="65">
        <v>38.610000000000007</v>
      </c>
      <c r="F8" s="109">
        <v>0</v>
      </c>
      <c r="G8" s="82">
        <f t="shared" si="0"/>
        <v>0</v>
      </c>
    </row>
    <row r="9" spans="1:58" x14ac:dyDescent="0.3">
      <c r="A9" s="159" t="s">
        <v>494</v>
      </c>
      <c r="B9" s="160"/>
      <c r="C9" s="57" t="s">
        <v>497</v>
      </c>
      <c r="D9" s="67">
        <v>1</v>
      </c>
      <c r="E9" s="65">
        <v>18.198</v>
      </c>
      <c r="F9" s="109">
        <v>0</v>
      </c>
      <c r="G9" s="82">
        <f t="shared" si="0"/>
        <v>0</v>
      </c>
    </row>
    <row r="10" spans="1:58" x14ac:dyDescent="0.3">
      <c r="A10" s="159" t="s">
        <v>494</v>
      </c>
      <c r="B10" s="160"/>
      <c r="C10" s="57" t="s">
        <v>498</v>
      </c>
      <c r="D10" s="67">
        <v>1</v>
      </c>
      <c r="E10" s="65">
        <v>38.610000000000007</v>
      </c>
      <c r="F10" s="109">
        <v>0</v>
      </c>
      <c r="G10" s="82">
        <f t="shared" si="0"/>
        <v>0</v>
      </c>
    </row>
    <row r="11" spans="1:58" x14ac:dyDescent="0.3">
      <c r="A11" s="159" t="s">
        <v>494</v>
      </c>
      <c r="B11" s="160"/>
      <c r="C11" s="57" t="s">
        <v>499</v>
      </c>
      <c r="D11" s="67">
        <v>1</v>
      </c>
      <c r="E11" s="68">
        <v>11.677500000000002</v>
      </c>
      <c r="F11" s="109">
        <v>0</v>
      </c>
      <c r="G11" s="82">
        <f t="shared" si="0"/>
        <v>0</v>
      </c>
    </row>
    <row r="12" spans="1:58" x14ac:dyDescent="0.3">
      <c r="A12" s="159" t="s">
        <v>494</v>
      </c>
      <c r="B12" s="160"/>
      <c r="C12" s="57" t="s">
        <v>500</v>
      </c>
      <c r="D12" s="67">
        <v>1</v>
      </c>
      <c r="E12" s="68">
        <v>11.677500000000002</v>
      </c>
      <c r="F12" s="109">
        <v>0</v>
      </c>
      <c r="G12" s="82">
        <f t="shared" si="0"/>
        <v>0</v>
      </c>
    </row>
    <row r="13" spans="1:58" x14ac:dyDescent="0.3">
      <c r="A13" s="159" t="s">
        <v>494</v>
      </c>
      <c r="B13" s="160"/>
      <c r="C13" s="57" t="s">
        <v>501</v>
      </c>
      <c r="D13" s="67">
        <v>1</v>
      </c>
      <c r="E13" s="68">
        <v>32.521500000000003</v>
      </c>
      <c r="F13" s="109">
        <v>0</v>
      </c>
      <c r="G13" s="82">
        <f t="shared" si="0"/>
        <v>0</v>
      </c>
    </row>
    <row r="14" spans="1:58" x14ac:dyDescent="0.3">
      <c r="A14" s="159" t="s">
        <v>494</v>
      </c>
      <c r="B14" s="160"/>
      <c r="C14" s="57" t="s">
        <v>502</v>
      </c>
      <c r="D14" s="67">
        <v>1</v>
      </c>
      <c r="E14" s="68">
        <v>40.486499999999999</v>
      </c>
      <c r="F14" s="109">
        <v>0</v>
      </c>
      <c r="G14" s="82">
        <f t="shared" si="0"/>
        <v>0</v>
      </c>
    </row>
    <row r="15" spans="1:58" x14ac:dyDescent="0.3">
      <c r="A15" s="159" t="s">
        <v>494</v>
      </c>
      <c r="B15" s="160"/>
      <c r="C15" s="57" t="s">
        <v>503</v>
      </c>
      <c r="D15" s="67">
        <v>1</v>
      </c>
      <c r="E15" s="68">
        <v>13.797000000000002</v>
      </c>
      <c r="F15" s="109">
        <v>0</v>
      </c>
      <c r="G15" s="82">
        <f t="shared" si="0"/>
        <v>0</v>
      </c>
    </row>
    <row r="16" spans="1:58" x14ac:dyDescent="0.3">
      <c r="A16" s="159" t="s">
        <v>494</v>
      </c>
      <c r="B16" s="160"/>
      <c r="C16" s="57" t="s">
        <v>504</v>
      </c>
      <c r="D16" s="67">
        <v>1</v>
      </c>
      <c r="E16" s="68">
        <v>23.935500000000001</v>
      </c>
      <c r="F16" s="109">
        <v>0</v>
      </c>
      <c r="G16" s="82">
        <f t="shared" si="0"/>
        <v>0</v>
      </c>
    </row>
    <row r="17" spans="1:7" x14ac:dyDescent="0.3">
      <c r="A17" s="159" t="s">
        <v>494</v>
      </c>
      <c r="B17" s="160"/>
      <c r="C17" s="57" t="s">
        <v>505</v>
      </c>
      <c r="D17" s="67">
        <v>1</v>
      </c>
      <c r="E17" s="68">
        <v>39.987000000000002</v>
      </c>
      <c r="F17" s="109">
        <v>0</v>
      </c>
      <c r="G17" s="82">
        <f t="shared" si="0"/>
        <v>0</v>
      </c>
    </row>
    <row r="18" spans="1:7" x14ac:dyDescent="0.3">
      <c r="A18" s="159" t="s">
        <v>494</v>
      </c>
      <c r="B18" s="160"/>
      <c r="C18" s="57" t="s">
        <v>506</v>
      </c>
      <c r="D18" s="67">
        <v>1</v>
      </c>
      <c r="E18" s="68">
        <v>52.1235</v>
      </c>
      <c r="F18" s="109">
        <v>0</v>
      </c>
      <c r="G18" s="82">
        <f t="shared" si="0"/>
        <v>0</v>
      </c>
    </row>
    <row r="19" spans="1:7" x14ac:dyDescent="0.3">
      <c r="A19" s="159" t="s">
        <v>494</v>
      </c>
      <c r="B19" s="160"/>
      <c r="C19" s="57" t="s">
        <v>507</v>
      </c>
      <c r="D19" s="67">
        <v>1</v>
      </c>
      <c r="E19" s="68">
        <v>13.797000000000002</v>
      </c>
      <c r="F19" s="109">
        <v>0</v>
      </c>
      <c r="G19" s="82">
        <f t="shared" si="0"/>
        <v>0</v>
      </c>
    </row>
    <row r="20" spans="1:7" x14ac:dyDescent="0.3">
      <c r="A20" s="159" t="s">
        <v>494</v>
      </c>
      <c r="B20" s="160"/>
      <c r="C20" s="57" t="s">
        <v>508</v>
      </c>
      <c r="D20" s="67">
        <v>1</v>
      </c>
      <c r="E20" s="68">
        <v>23.935500000000001</v>
      </c>
      <c r="F20" s="109">
        <v>0</v>
      </c>
      <c r="G20" s="82">
        <f t="shared" si="0"/>
        <v>0</v>
      </c>
    </row>
    <row r="21" spans="1:7" x14ac:dyDescent="0.3">
      <c r="A21" s="159" t="s">
        <v>494</v>
      </c>
      <c r="B21" s="160"/>
      <c r="C21" s="57" t="s">
        <v>509</v>
      </c>
      <c r="D21" s="67">
        <v>1</v>
      </c>
      <c r="E21" s="68">
        <v>39.987000000000002</v>
      </c>
      <c r="F21" s="109">
        <v>0</v>
      </c>
      <c r="G21" s="82">
        <f t="shared" si="0"/>
        <v>0</v>
      </c>
    </row>
    <row r="22" spans="1:7" x14ac:dyDescent="0.3">
      <c r="A22" s="159" t="s">
        <v>494</v>
      </c>
      <c r="B22" s="160"/>
      <c r="C22" s="57" t="s">
        <v>510</v>
      </c>
      <c r="D22" s="67">
        <v>1</v>
      </c>
      <c r="E22" s="68">
        <v>52.1235</v>
      </c>
      <c r="F22" s="109">
        <v>0</v>
      </c>
      <c r="G22" s="82">
        <f t="shared" si="0"/>
        <v>0</v>
      </c>
    </row>
    <row r="23" spans="1:7" x14ac:dyDescent="0.3">
      <c r="A23" s="159" t="s">
        <v>494</v>
      </c>
      <c r="B23" s="160"/>
      <c r="C23" s="57" t="s">
        <v>511</v>
      </c>
      <c r="D23" s="67">
        <v>1</v>
      </c>
      <c r="E23" s="68">
        <v>36.301500000000004</v>
      </c>
      <c r="F23" s="109">
        <v>0</v>
      </c>
      <c r="G23" s="82">
        <f t="shared" si="0"/>
        <v>0</v>
      </c>
    </row>
    <row r="24" spans="1:7" x14ac:dyDescent="0.3">
      <c r="A24" s="159" t="s">
        <v>494</v>
      </c>
      <c r="B24" s="160"/>
      <c r="C24" s="57" t="s">
        <v>512</v>
      </c>
      <c r="D24" s="67">
        <v>1</v>
      </c>
      <c r="E24" s="68">
        <v>38.164500000000004</v>
      </c>
      <c r="F24" s="109">
        <v>0</v>
      </c>
      <c r="G24" s="82">
        <f t="shared" si="0"/>
        <v>0</v>
      </c>
    </row>
    <row r="25" spans="1:7" x14ac:dyDescent="0.3">
      <c r="A25" s="159" t="s">
        <v>494</v>
      </c>
      <c r="B25" s="160"/>
      <c r="C25" s="57" t="s">
        <v>513</v>
      </c>
      <c r="D25" s="67">
        <v>1</v>
      </c>
      <c r="E25" s="68">
        <v>10.327500000000001</v>
      </c>
      <c r="F25" s="109">
        <v>0</v>
      </c>
      <c r="G25" s="82">
        <f t="shared" si="0"/>
        <v>0</v>
      </c>
    </row>
    <row r="26" spans="1:7" x14ac:dyDescent="0.3">
      <c r="A26" s="159" t="s">
        <v>494</v>
      </c>
      <c r="B26" s="160"/>
      <c r="C26" s="57" t="s">
        <v>514</v>
      </c>
      <c r="D26" s="67">
        <v>1</v>
      </c>
      <c r="E26" s="68">
        <v>10.327500000000001</v>
      </c>
      <c r="F26" s="109">
        <v>0</v>
      </c>
      <c r="G26" s="82">
        <f t="shared" si="0"/>
        <v>0</v>
      </c>
    </row>
    <row r="27" spans="1:7" x14ac:dyDescent="0.3">
      <c r="A27" s="159" t="s">
        <v>494</v>
      </c>
      <c r="B27" s="160"/>
      <c r="C27" s="57" t="s">
        <v>515</v>
      </c>
      <c r="D27" s="67">
        <v>1</v>
      </c>
      <c r="E27" s="68">
        <v>3.7665000000000002</v>
      </c>
      <c r="F27" s="109">
        <v>0</v>
      </c>
      <c r="G27" s="82">
        <f t="shared" si="0"/>
        <v>0</v>
      </c>
    </row>
    <row r="28" spans="1:7" x14ac:dyDescent="0.3">
      <c r="A28" s="159" t="s">
        <v>494</v>
      </c>
      <c r="B28" s="160"/>
      <c r="C28" s="57" t="s">
        <v>516</v>
      </c>
      <c r="D28" s="67">
        <v>1</v>
      </c>
      <c r="E28" s="68">
        <v>3.7665000000000002</v>
      </c>
      <c r="F28" s="109">
        <v>0</v>
      </c>
      <c r="G28" s="82">
        <f t="shared" si="0"/>
        <v>0</v>
      </c>
    </row>
    <row r="29" spans="1:7" x14ac:dyDescent="0.3">
      <c r="A29" s="159" t="s">
        <v>494</v>
      </c>
      <c r="B29" s="160"/>
      <c r="C29" s="57" t="s">
        <v>517</v>
      </c>
      <c r="D29" s="67">
        <v>1</v>
      </c>
      <c r="E29" s="68">
        <v>3.7665000000000002</v>
      </c>
      <c r="F29" s="109">
        <v>0</v>
      </c>
      <c r="G29" s="82">
        <f t="shared" si="0"/>
        <v>0</v>
      </c>
    </row>
    <row r="30" spans="1:7" x14ac:dyDescent="0.3">
      <c r="A30" s="159" t="s">
        <v>494</v>
      </c>
      <c r="B30" s="160"/>
      <c r="C30" s="57" t="s">
        <v>518</v>
      </c>
      <c r="D30" s="67">
        <v>1</v>
      </c>
      <c r="E30" s="68">
        <v>7.8570000000000011</v>
      </c>
      <c r="F30" s="109">
        <v>0</v>
      </c>
      <c r="G30" s="82">
        <f t="shared" si="0"/>
        <v>0</v>
      </c>
    </row>
    <row r="31" spans="1:7" x14ac:dyDescent="0.3">
      <c r="A31" s="159" t="s">
        <v>494</v>
      </c>
      <c r="B31" s="160"/>
      <c r="C31" s="57" t="s">
        <v>519</v>
      </c>
      <c r="D31" s="67">
        <v>1</v>
      </c>
      <c r="E31" s="68">
        <v>8.8290000000000006</v>
      </c>
      <c r="F31" s="109">
        <v>0</v>
      </c>
      <c r="G31" s="82">
        <f t="shared" si="0"/>
        <v>0</v>
      </c>
    </row>
    <row r="32" spans="1:7" x14ac:dyDescent="0.3">
      <c r="A32" s="159" t="s">
        <v>494</v>
      </c>
      <c r="B32" s="160"/>
      <c r="C32" s="57" t="s">
        <v>520</v>
      </c>
      <c r="D32" s="67">
        <v>1</v>
      </c>
      <c r="E32" s="68">
        <v>11.340000000000002</v>
      </c>
      <c r="F32" s="109">
        <v>0</v>
      </c>
      <c r="G32" s="82">
        <f t="shared" si="0"/>
        <v>0</v>
      </c>
    </row>
    <row r="33" spans="1:7" x14ac:dyDescent="0.3">
      <c r="A33" s="159" t="s">
        <v>494</v>
      </c>
      <c r="B33" s="160"/>
      <c r="C33" s="57" t="s">
        <v>521</v>
      </c>
      <c r="D33" s="67">
        <v>1</v>
      </c>
      <c r="E33" s="68">
        <v>12.690000000000001</v>
      </c>
      <c r="F33" s="109">
        <v>0</v>
      </c>
      <c r="G33" s="82">
        <f t="shared" si="0"/>
        <v>0</v>
      </c>
    </row>
    <row r="34" spans="1:7" x14ac:dyDescent="0.3">
      <c r="A34" s="159" t="s">
        <v>494</v>
      </c>
      <c r="B34" s="160"/>
      <c r="C34" s="57" t="s">
        <v>522</v>
      </c>
      <c r="D34" s="67">
        <v>1</v>
      </c>
      <c r="E34" s="68">
        <v>7.8570000000000011</v>
      </c>
      <c r="F34" s="109">
        <v>0</v>
      </c>
      <c r="G34" s="82">
        <f t="shared" si="0"/>
        <v>0</v>
      </c>
    </row>
    <row r="35" spans="1:7" x14ac:dyDescent="0.3">
      <c r="A35" s="159" t="s">
        <v>494</v>
      </c>
      <c r="B35" s="160"/>
      <c r="C35" s="57" t="s">
        <v>523</v>
      </c>
      <c r="D35" s="67">
        <v>1</v>
      </c>
      <c r="E35" s="68">
        <v>8.8290000000000006</v>
      </c>
      <c r="F35" s="109">
        <v>0</v>
      </c>
      <c r="G35" s="82">
        <f t="shared" si="0"/>
        <v>0</v>
      </c>
    </row>
    <row r="36" spans="1:7" x14ac:dyDescent="0.3">
      <c r="A36" s="159" t="s">
        <v>494</v>
      </c>
      <c r="B36" s="160"/>
      <c r="C36" s="57" t="s">
        <v>524</v>
      </c>
      <c r="D36" s="67">
        <v>1</v>
      </c>
      <c r="E36" s="68">
        <v>11.340000000000002</v>
      </c>
      <c r="F36" s="109">
        <v>0</v>
      </c>
      <c r="G36" s="82">
        <f t="shared" si="0"/>
        <v>0</v>
      </c>
    </row>
    <row r="37" spans="1:7" x14ac:dyDescent="0.3">
      <c r="A37" s="159" t="s">
        <v>494</v>
      </c>
      <c r="B37" s="160"/>
      <c r="C37" s="57" t="s">
        <v>525</v>
      </c>
      <c r="D37" s="67">
        <v>1</v>
      </c>
      <c r="E37" s="68">
        <v>12.690000000000001</v>
      </c>
      <c r="F37" s="109">
        <v>0</v>
      </c>
      <c r="G37" s="82">
        <f t="shared" si="0"/>
        <v>0</v>
      </c>
    </row>
    <row r="38" spans="1:7" x14ac:dyDescent="0.3">
      <c r="A38" s="159" t="s">
        <v>494</v>
      </c>
      <c r="B38" s="160"/>
      <c r="C38" s="57" t="s">
        <v>526</v>
      </c>
      <c r="D38" s="67">
        <v>1</v>
      </c>
      <c r="E38" s="68">
        <v>17.023500000000002</v>
      </c>
      <c r="F38" s="109">
        <v>0</v>
      </c>
      <c r="G38" s="82">
        <f t="shared" si="0"/>
        <v>0</v>
      </c>
    </row>
    <row r="39" spans="1:7" x14ac:dyDescent="0.3">
      <c r="A39" s="159" t="s">
        <v>494</v>
      </c>
      <c r="B39" s="160"/>
      <c r="C39" s="57" t="s">
        <v>527</v>
      </c>
      <c r="D39" s="67">
        <v>1</v>
      </c>
      <c r="E39" s="68">
        <v>19.385999999999999</v>
      </c>
      <c r="F39" s="109">
        <v>0</v>
      </c>
      <c r="G39" s="82">
        <f t="shared" ref="G39:G70" si="1">(E39/D39)*F39</f>
        <v>0</v>
      </c>
    </row>
    <row r="40" spans="1:7" x14ac:dyDescent="0.3">
      <c r="A40" s="159" t="s">
        <v>494</v>
      </c>
      <c r="B40" s="160"/>
      <c r="C40" s="57" t="s">
        <v>528</v>
      </c>
      <c r="D40" s="67">
        <v>1</v>
      </c>
      <c r="E40" s="68">
        <v>31.522500000000004</v>
      </c>
      <c r="F40" s="109">
        <v>0</v>
      </c>
      <c r="G40" s="82">
        <f t="shared" si="1"/>
        <v>0</v>
      </c>
    </row>
    <row r="41" spans="1:7" x14ac:dyDescent="0.3">
      <c r="A41" s="159" t="s">
        <v>494</v>
      </c>
      <c r="B41" s="160"/>
      <c r="C41" s="57" t="s">
        <v>529</v>
      </c>
      <c r="D41" s="67">
        <v>1</v>
      </c>
      <c r="E41" s="68">
        <v>35.802</v>
      </c>
      <c r="F41" s="109">
        <v>0</v>
      </c>
      <c r="G41" s="82">
        <f t="shared" si="1"/>
        <v>0</v>
      </c>
    </row>
    <row r="42" spans="1:7" x14ac:dyDescent="0.3">
      <c r="A42" s="159" t="s">
        <v>494</v>
      </c>
      <c r="B42" s="160"/>
      <c r="C42" s="57" t="s">
        <v>530</v>
      </c>
      <c r="D42" s="67">
        <v>1</v>
      </c>
      <c r="E42" s="68">
        <v>17.023500000000002</v>
      </c>
      <c r="F42" s="109">
        <v>0</v>
      </c>
      <c r="G42" s="82">
        <f t="shared" si="1"/>
        <v>0</v>
      </c>
    </row>
    <row r="43" spans="1:7" x14ac:dyDescent="0.3">
      <c r="A43" s="159" t="s">
        <v>494</v>
      </c>
      <c r="B43" s="160"/>
      <c r="C43" s="57" t="s">
        <v>531</v>
      </c>
      <c r="D43" s="67">
        <v>1</v>
      </c>
      <c r="E43" s="68">
        <v>19.385999999999999</v>
      </c>
      <c r="F43" s="109">
        <v>0</v>
      </c>
      <c r="G43" s="82">
        <f t="shared" si="1"/>
        <v>0</v>
      </c>
    </row>
    <row r="44" spans="1:7" x14ac:dyDescent="0.3">
      <c r="A44" s="159" t="s">
        <v>494</v>
      </c>
      <c r="B44" s="160"/>
      <c r="C44" s="57" t="s">
        <v>532</v>
      </c>
      <c r="D44" s="67">
        <v>1</v>
      </c>
      <c r="E44" s="68">
        <v>31.522500000000004</v>
      </c>
      <c r="F44" s="109">
        <v>0</v>
      </c>
      <c r="G44" s="82">
        <f t="shared" si="1"/>
        <v>0</v>
      </c>
    </row>
    <row r="45" spans="1:7" x14ac:dyDescent="0.3">
      <c r="A45" s="159" t="s">
        <v>494</v>
      </c>
      <c r="B45" s="160"/>
      <c r="C45" s="57" t="s">
        <v>533</v>
      </c>
      <c r="D45" s="67">
        <v>1</v>
      </c>
      <c r="E45" s="68">
        <v>35.802</v>
      </c>
      <c r="F45" s="109">
        <v>0</v>
      </c>
      <c r="G45" s="82">
        <f t="shared" si="1"/>
        <v>0</v>
      </c>
    </row>
    <row r="46" spans="1:7" x14ac:dyDescent="0.3">
      <c r="A46" s="159" t="s">
        <v>494</v>
      </c>
      <c r="B46" s="160"/>
      <c r="C46" s="57" t="s">
        <v>534</v>
      </c>
      <c r="D46" s="67">
        <v>1</v>
      </c>
      <c r="E46" s="68">
        <v>5.9264999999999999</v>
      </c>
      <c r="F46" s="109">
        <v>0</v>
      </c>
      <c r="G46" s="82">
        <f t="shared" si="1"/>
        <v>0</v>
      </c>
    </row>
    <row r="47" spans="1:7" x14ac:dyDescent="0.3">
      <c r="A47" s="159" t="s">
        <v>494</v>
      </c>
      <c r="B47" s="160"/>
      <c r="C47" s="57" t="s">
        <v>535</v>
      </c>
      <c r="D47" s="67">
        <v>1</v>
      </c>
      <c r="E47" s="68">
        <v>12.2445</v>
      </c>
      <c r="F47" s="109">
        <v>0</v>
      </c>
      <c r="G47" s="82">
        <f t="shared" si="1"/>
        <v>0</v>
      </c>
    </row>
    <row r="48" spans="1:7" x14ac:dyDescent="0.3">
      <c r="A48" s="159" t="s">
        <v>494</v>
      </c>
      <c r="B48" s="160"/>
      <c r="C48" s="57" t="s">
        <v>536</v>
      </c>
      <c r="D48" s="67">
        <v>1</v>
      </c>
      <c r="E48" s="68">
        <v>5.9264999999999999</v>
      </c>
      <c r="F48" s="109">
        <v>0</v>
      </c>
      <c r="G48" s="82">
        <f t="shared" si="1"/>
        <v>0</v>
      </c>
    </row>
    <row r="49" spans="1:7" x14ac:dyDescent="0.3">
      <c r="A49" s="159" t="s">
        <v>494</v>
      </c>
      <c r="B49" s="160"/>
      <c r="C49" s="57" t="s">
        <v>537</v>
      </c>
      <c r="D49" s="67">
        <v>1</v>
      </c>
      <c r="E49" s="68">
        <v>12.2445</v>
      </c>
      <c r="F49" s="109">
        <v>0</v>
      </c>
      <c r="G49" s="82">
        <f t="shared" si="1"/>
        <v>0</v>
      </c>
    </row>
    <row r="50" spans="1:7" x14ac:dyDescent="0.3">
      <c r="A50" s="159" t="s">
        <v>494</v>
      </c>
      <c r="B50" s="160"/>
      <c r="C50" s="57" t="s">
        <v>538</v>
      </c>
      <c r="D50" s="67">
        <v>1</v>
      </c>
      <c r="E50" s="68">
        <v>3.24</v>
      </c>
      <c r="F50" s="109">
        <v>0</v>
      </c>
      <c r="G50" s="82">
        <f t="shared" si="1"/>
        <v>0</v>
      </c>
    </row>
    <row r="51" spans="1:7" x14ac:dyDescent="0.3">
      <c r="A51" s="159" t="s">
        <v>494</v>
      </c>
      <c r="B51" s="160"/>
      <c r="C51" s="57" t="s">
        <v>539</v>
      </c>
      <c r="D51" s="67">
        <v>1</v>
      </c>
      <c r="E51" s="68">
        <v>3.24</v>
      </c>
      <c r="F51" s="109">
        <v>0</v>
      </c>
      <c r="G51" s="82">
        <f t="shared" si="1"/>
        <v>0</v>
      </c>
    </row>
    <row r="52" spans="1:7" x14ac:dyDescent="0.3">
      <c r="A52" s="159" t="s">
        <v>494</v>
      </c>
      <c r="B52" s="160"/>
      <c r="C52" s="57" t="s">
        <v>540</v>
      </c>
      <c r="D52" s="67">
        <v>1</v>
      </c>
      <c r="E52" s="68">
        <v>3.24</v>
      </c>
      <c r="F52" s="109">
        <v>0</v>
      </c>
      <c r="G52" s="82">
        <f t="shared" si="1"/>
        <v>0</v>
      </c>
    </row>
    <row r="53" spans="1:7" x14ac:dyDescent="0.3">
      <c r="A53" s="159" t="s">
        <v>494</v>
      </c>
      <c r="B53" s="160"/>
      <c r="C53" s="57" t="s">
        <v>541</v>
      </c>
      <c r="D53" s="67">
        <v>1</v>
      </c>
      <c r="E53" s="68">
        <v>2.5245000000000002</v>
      </c>
      <c r="F53" s="109">
        <v>0</v>
      </c>
      <c r="G53" s="82">
        <f t="shared" si="1"/>
        <v>0</v>
      </c>
    </row>
    <row r="54" spans="1:7" x14ac:dyDescent="0.3">
      <c r="A54" s="159" t="s">
        <v>494</v>
      </c>
      <c r="B54" s="160"/>
      <c r="C54" s="57" t="s">
        <v>542</v>
      </c>
      <c r="D54" s="67">
        <v>1</v>
      </c>
      <c r="E54" s="68">
        <v>4.009500000000001</v>
      </c>
      <c r="F54" s="109">
        <v>0</v>
      </c>
      <c r="G54" s="82">
        <f t="shared" si="1"/>
        <v>0</v>
      </c>
    </row>
    <row r="55" spans="1:7" x14ac:dyDescent="0.3">
      <c r="A55" s="159" t="s">
        <v>494</v>
      </c>
      <c r="B55" s="160"/>
      <c r="C55" s="57" t="s">
        <v>543</v>
      </c>
      <c r="D55" s="67">
        <v>1</v>
      </c>
      <c r="E55" s="68">
        <v>4.7520000000000007</v>
      </c>
      <c r="F55" s="109">
        <v>0</v>
      </c>
      <c r="G55" s="82">
        <f t="shared" si="1"/>
        <v>0</v>
      </c>
    </row>
    <row r="56" spans="1:7" x14ac:dyDescent="0.3">
      <c r="A56" s="159" t="s">
        <v>494</v>
      </c>
      <c r="B56" s="160"/>
      <c r="C56" s="57" t="s">
        <v>544</v>
      </c>
      <c r="D56" s="67">
        <v>1</v>
      </c>
      <c r="E56" s="68">
        <v>5.7240000000000011</v>
      </c>
      <c r="F56" s="109">
        <v>0</v>
      </c>
      <c r="G56" s="82">
        <f t="shared" si="1"/>
        <v>0</v>
      </c>
    </row>
    <row r="57" spans="1:7" x14ac:dyDescent="0.3">
      <c r="A57" s="159" t="s">
        <v>494</v>
      </c>
      <c r="B57" s="160"/>
      <c r="C57" s="57" t="s">
        <v>545</v>
      </c>
      <c r="D57" s="67">
        <v>1</v>
      </c>
      <c r="E57" s="68">
        <v>6.8309999999999995</v>
      </c>
      <c r="F57" s="109">
        <v>0</v>
      </c>
      <c r="G57" s="82">
        <f t="shared" si="1"/>
        <v>0</v>
      </c>
    </row>
    <row r="58" spans="1:7" x14ac:dyDescent="0.3">
      <c r="A58" s="159" t="s">
        <v>494</v>
      </c>
      <c r="B58" s="160"/>
      <c r="C58" s="57" t="s">
        <v>546</v>
      </c>
      <c r="D58" s="67">
        <v>1</v>
      </c>
      <c r="E58" s="68">
        <v>8.8964999999999996</v>
      </c>
      <c r="F58" s="109">
        <v>0</v>
      </c>
      <c r="G58" s="82">
        <f t="shared" si="1"/>
        <v>0</v>
      </c>
    </row>
    <row r="59" spans="1:7" x14ac:dyDescent="0.3">
      <c r="A59" s="159" t="s">
        <v>494</v>
      </c>
      <c r="B59" s="160"/>
      <c r="C59" s="57" t="s">
        <v>547</v>
      </c>
      <c r="D59" s="67">
        <v>1</v>
      </c>
      <c r="E59" s="68">
        <v>11.286</v>
      </c>
      <c r="F59" s="109">
        <v>0</v>
      </c>
      <c r="G59" s="82">
        <f t="shared" si="1"/>
        <v>0</v>
      </c>
    </row>
    <row r="60" spans="1:7" x14ac:dyDescent="0.3">
      <c r="A60" s="159" t="s">
        <v>494</v>
      </c>
      <c r="B60" s="160"/>
      <c r="C60" s="57" t="s">
        <v>548</v>
      </c>
      <c r="D60" s="67">
        <v>1</v>
      </c>
      <c r="E60" s="68">
        <v>2.5245000000000002</v>
      </c>
      <c r="F60" s="109">
        <v>0</v>
      </c>
      <c r="G60" s="82">
        <f t="shared" si="1"/>
        <v>0</v>
      </c>
    </row>
    <row r="61" spans="1:7" x14ac:dyDescent="0.3">
      <c r="A61" s="159" t="s">
        <v>494</v>
      </c>
      <c r="B61" s="160"/>
      <c r="C61" s="57" t="s">
        <v>549</v>
      </c>
      <c r="D61" s="67">
        <v>1</v>
      </c>
      <c r="E61" s="68">
        <v>4.009500000000001</v>
      </c>
      <c r="F61" s="109">
        <v>0</v>
      </c>
      <c r="G61" s="82">
        <f t="shared" si="1"/>
        <v>0</v>
      </c>
    </row>
    <row r="62" spans="1:7" x14ac:dyDescent="0.3">
      <c r="A62" s="159" t="s">
        <v>494</v>
      </c>
      <c r="B62" s="160"/>
      <c r="C62" s="57" t="s">
        <v>550</v>
      </c>
      <c r="D62" s="67">
        <v>1</v>
      </c>
      <c r="E62" s="68">
        <v>4.7520000000000007</v>
      </c>
      <c r="F62" s="109">
        <v>0</v>
      </c>
      <c r="G62" s="82">
        <f t="shared" si="1"/>
        <v>0</v>
      </c>
    </row>
    <row r="63" spans="1:7" x14ac:dyDescent="0.3">
      <c r="A63" s="159" t="s">
        <v>494</v>
      </c>
      <c r="B63" s="160"/>
      <c r="C63" s="57" t="s">
        <v>551</v>
      </c>
      <c r="D63" s="67">
        <v>1</v>
      </c>
      <c r="E63" s="68">
        <v>5.7240000000000011</v>
      </c>
      <c r="F63" s="109">
        <v>0</v>
      </c>
      <c r="G63" s="82">
        <f t="shared" si="1"/>
        <v>0</v>
      </c>
    </row>
    <row r="64" spans="1:7" x14ac:dyDescent="0.3">
      <c r="A64" s="159" t="s">
        <v>494</v>
      </c>
      <c r="B64" s="160"/>
      <c r="C64" s="57" t="s">
        <v>552</v>
      </c>
      <c r="D64" s="67">
        <v>1</v>
      </c>
      <c r="E64" s="68">
        <v>6.8309999999999995</v>
      </c>
      <c r="F64" s="109">
        <v>0</v>
      </c>
      <c r="G64" s="82">
        <f t="shared" si="1"/>
        <v>0</v>
      </c>
    </row>
    <row r="65" spans="1:7" x14ac:dyDescent="0.3">
      <c r="A65" s="159" t="s">
        <v>494</v>
      </c>
      <c r="B65" s="160"/>
      <c r="C65" s="57" t="s">
        <v>553</v>
      </c>
      <c r="D65" s="67">
        <v>1</v>
      </c>
      <c r="E65" s="68">
        <v>8.8964999999999996</v>
      </c>
      <c r="F65" s="109">
        <v>0</v>
      </c>
      <c r="G65" s="82">
        <f t="shared" si="1"/>
        <v>0</v>
      </c>
    </row>
    <row r="66" spans="1:7" x14ac:dyDescent="0.3">
      <c r="A66" s="159" t="s">
        <v>494</v>
      </c>
      <c r="B66" s="160"/>
      <c r="C66" s="57" t="s">
        <v>554</v>
      </c>
      <c r="D66" s="67">
        <v>1</v>
      </c>
      <c r="E66" s="68">
        <v>11.286</v>
      </c>
      <c r="F66" s="109">
        <v>0</v>
      </c>
      <c r="G66" s="82">
        <f t="shared" si="1"/>
        <v>0</v>
      </c>
    </row>
    <row r="67" spans="1:7" x14ac:dyDescent="0.3">
      <c r="A67" s="159" t="s">
        <v>494</v>
      </c>
      <c r="B67" s="160"/>
      <c r="C67" s="57" t="s">
        <v>555</v>
      </c>
      <c r="D67" s="67">
        <v>1</v>
      </c>
      <c r="E67" s="68">
        <v>5.9535000000000009</v>
      </c>
      <c r="F67" s="109">
        <v>0</v>
      </c>
      <c r="G67" s="82">
        <f t="shared" si="1"/>
        <v>0</v>
      </c>
    </row>
    <row r="68" spans="1:7" x14ac:dyDescent="0.3">
      <c r="A68" s="159" t="s">
        <v>494</v>
      </c>
      <c r="B68" s="160"/>
      <c r="C68" s="57" t="s">
        <v>556</v>
      </c>
      <c r="D68" s="67">
        <v>1</v>
      </c>
      <c r="E68" s="68">
        <v>6.9120000000000008</v>
      </c>
      <c r="F68" s="109">
        <v>0</v>
      </c>
      <c r="G68" s="82">
        <f t="shared" si="1"/>
        <v>0</v>
      </c>
    </row>
    <row r="69" spans="1:7" x14ac:dyDescent="0.3">
      <c r="A69" s="159" t="s">
        <v>494</v>
      </c>
      <c r="B69" s="160"/>
      <c r="C69" s="57" t="s">
        <v>557</v>
      </c>
      <c r="D69" s="67">
        <v>1</v>
      </c>
      <c r="E69" s="68">
        <v>8.2485000000000017</v>
      </c>
      <c r="F69" s="109">
        <v>0</v>
      </c>
      <c r="G69" s="82">
        <f t="shared" si="1"/>
        <v>0</v>
      </c>
    </row>
    <row r="70" spans="1:7" x14ac:dyDescent="0.3">
      <c r="A70" s="159" t="s">
        <v>494</v>
      </c>
      <c r="B70" s="160"/>
      <c r="C70" s="57" t="s">
        <v>558</v>
      </c>
      <c r="D70" s="67">
        <v>1</v>
      </c>
      <c r="E70" s="68">
        <v>12.96</v>
      </c>
      <c r="F70" s="109">
        <v>0</v>
      </c>
      <c r="G70" s="82">
        <f t="shared" si="1"/>
        <v>0</v>
      </c>
    </row>
    <row r="71" spans="1:7" x14ac:dyDescent="0.3">
      <c r="A71" s="159" t="s">
        <v>494</v>
      </c>
      <c r="B71" s="160"/>
      <c r="C71" s="57" t="s">
        <v>559</v>
      </c>
      <c r="D71" s="67">
        <v>1</v>
      </c>
      <c r="E71" s="68">
        <v>5.9535000000000009</v>
      </c>
      <c r="F71" s="109">
        <v>0</v>
      </c>
      <c r="G71" s="82">
        <f t="shared" ref="G71:G96" si="2">(E71/D71)*F71</f>
        <v>0</v>
      </c>
    </row>
    <row r="72" spans="1:7" x14ac:dyDescent="0.3">
      <c r="A72" s="159" t="s">
        <v>494</v>
      </c>
      <c r="B72" s="160"/>
      <c r="C72" s="57" t="s">
        <v>560</v>
      </c>
      <c r="D72" s="67">
        <v>1</v>
      </c>
      <c r="E72" s="68">
        <v>6.9120000000000008</v>
      </c>
      <c r="F72" s="109">
        <v>0</v>
      </c>
      <c r="G72" s="82">
        <f t="shared" si="2"/>
        <v>0</v>
      </c>
    </row>
    <row r="73" spans="1:7" x14ac:dyDescent="0.3">
      <c r="A73" s="159" t="s">
        <v>494</v>
      </c>
      <c r="B73" s="160"/>
      <c r="C73" s="57" t="s">
        <v>561</v>
      </c>
      <c r="D73" s="67">
        <v>1</v>
      </c>
      <c r="E73" s="68">
        <v>8.2485000000000017</v>
      </c>
      <c r="F73" s="109">
        <v>0</v>
      </c>
      <c r="G73" s="82">
        <f t="shared" si="2"/>
        <v>0</v>
      </c>
    </row>
    <row r="74" spans="1:7" x14ac:dyDescent="0.3">
      <c r="A74" s="159" t="s">
        <v>494</v>
      </c>
      <c r="B74" s="160"/>
      <c r="C74" s="57" t="s">
        <v>562</v>
      </c>
      <c r="D74" s="67">
        <v>1</v>
      </c>
      <c r="E74" s="68">
        <v>12.96</v>
      </c>
      <c r="F74" s="109">
        <v>0</v>
      </c>
      <c r="G74" s="82">
        <f t="shared" si="2"/>
        <v>0</v>
      </c>
    </row>
    <row r="75" spans="1:7" x14ac:dyDescent="0.3">
      <c r="A75" s="159" t="s">
        <v>494</v>
      </c>
      <c r="B75" s="160"/>
      <c r="C75" s="57" t="s">
        <v>563</v>
      </c>
      <c r="D75" s="67">
        <v>1</v>
      </c>
      <c r="E75" s="68">
        <v>6.3719999999999999</v>
      </c>
      <c r="F75" s="109">
        <v>0</v>
      </c>
      <c r="G75" s="82">
        <f t="shared" si="2"/>
        <v>0</v>
      </c>
    </row>
    <row r="76" spans="1:7" x14ac:dyDescent="0.3">
      <c r="A76" s="159" t="s">
        <v>494</v>
      </c>
      <c r="B76" s="160"/>
      <c r="C76" s="57" t="s">
        <v>564</v>
      </c>
      <c r="D76" s="67">
        <v>1</v>
      </c>
      <c r="E76" s="68">
        <v>6.9390000000000001</v>
      </c>
      <c r="F76" s="109">
        <v>0</v>
      </c>
      <c r="G76" s="82">
        <f t="shared" si="2"/>
        <v>0</v>
      </c>
    </row>
    <row r="77" spans="1:7" x14ac:dyDescent="0.3">
      <c r="A77" s="159" t="s">
        <v>494</v>
      </c>
      <c r="B77" s="160"/>
      <c r="C77" s="57" t="s">
        <v>565</v>
      </c>
      <c r="D77" s="67">
        <v>1</v>
      </c>
      <c r="E77" s="68">
        <v>7.452</v>
      </c>
      <c r="F77" s="109">
        <v>0</v>
      </c>
      <c r="G77" s="82">
        <f t="shared" si="2"/>
        <v>0</v>
      </c>
    </row>
    <row r="78" spans="1:7" x14ac:dyDescent="0.3">
      <c r="A78" s="159" t="s">
        <v>494</v>
      </c>
      <c r="B78" s="160"/>
      <c r="C78" s="57" t="s">
        <v>566</v>
      </c>
      <c r="D78" s="67">
        <v>1</v>
      </c>
      <c r="E78" s="68">
        <v>7.6950000000000012</v>
      </c>
      <c r="F78" s="109">
        <v>0</v>
      </c>
      <c r="G78" s="82">
        <f t="shared" si="2"/>
        <v>0</v>
      </c>
    </row>
    <row r="79" spans="1:7" x14ac:dyDescent="0.3">
      <c r="A79" s="159" t="s">
        <v>494</v>
      </c>
      <c r="B79" s="160"/>
      <c r="C79" s="57" t="s">
        <v>567</v>
      </c>
      <c r="D79" s="67">
        <v>1</v>
      </c>
      <c r="E79" s="68">
        <v>8.9235000000000007</v>
      </c>
      <c r="F79" s="109">
        <v>0</v>
      </c>
      <c r="G79" s="82">
        <f t="shared" si="2"/>
        <v>0</v>
      </c>
    </row>
    <row r="80" spans="1:7" x14ac:dyDescent="0.3">
      <c r="A80" s="159" t="s">
        <v>494</v>
      </c>
      <c r="B80" s="160"/>
      <c r="C80" s="57" t="s">
        <v>568</v>
      </c>
      <c r="D80" s="67">
        <v>1</v>
      </c>
      <c r="E80" s="68">
        <v>3.915</v>
      </c>
      <c r="F80" s="109">
        <v>0</v>
      </c>
      <c r="G80" s="82">
        <f t="shared" si="2"/>
        <v>0</v>
      </c>
    </row>
    <row r="81" spans="1:7" x14ac:dyDescent="0.3">
      <c r="A81" s="159" t="s">
        <v>494</v>
      </c>
      <c r="B81" s="160"/>
      <c r="C81" s="57" t="s">
        <v>569</v>
      </c>
      <c r="D81" s="67">
        <v>1</v>
      </c>
      <c r="E81" s="68">
        <v>6.8715000000000002</v>
      </c>
      <c r="F81" s="109">
        <v>0</v>
      </c>
      <c r="G81" s="82">
        <f t="shared" si="2"/>
        <v>0</v>
      </c>
    </row>
    <row r="82" spans="1:7" x14ac:dyDescent="0.3">
      <c r="A82" s="159" t="s">
        <v>494</v>
      </c>
      <c r="B82" s="160"/>
      <c r="C82" s="57" t="s">
        <v>570</v>
      </c>
      <c r="D82" s="67">
        <v>1</v>
      </c>
      <c r="E82" s="68">
        <v>7.5870000000000006</v>
      </c>
      <c r="F82" s="109">
        <v>0</v>
      </c>
      <c r="G82" s="82">
        <f t="shared" si="2"/>
        <v>0</v>
      </c>
    </row>
    <row r="83" spans="1:7" x14ac:dyDescent="0.3">
      <c r="A83" s="159" t="s">
        <v>494</v>
      </c>
      <c r="B83" s="160"/>
      <c r="C83" s="57" t="s">
        <v>571</v>
      </c>
      <c r="D83" s="67">
        <v>1</v>
      </c>
      <c r="E83" s="68">
        <v>8.0460000000000012</v>
      </c>
      <c r="F83" s="109">
        <v>0</v>
      </c>
      <c r="G83" s="82">
        <f t="shared" si="2"/>
        <v>0</v>
      </c>
    </row>
    <row r="84" spans="1:7" x14ac:dyDescent="0.3">
      <c r="A84" s="159" t="s">
        <v>494</v>
      </c>
      <c r="B84" s="160"/>
      <c r="C84" s="57" t="s">
        <v>572</v>
      </c>
      <c r="D84" s="67">
        <v>1</v>
      </c>
      <c r="E84" s="68">
        <v>8.2620000000000005</v>
      </c>
      <c r="F84" s="109">
        <v>0</v>
      </c>
      <c r="G84" s="82">
        <f t="shared" si="2"/>
        <v>0</v>
      </c>
    </row>
    <row r="85" spans="1:7" x14ac:dyDescent="0.3">
      <c r="A85" s="159" t="s">
        <v>494</v>
      </c>
      <c r="B85" s="160"/>
      <c r="C85" s="57" t="s">
        <v>573</v>
      </c>
      <c r="D85" s="67">
        <v>1</v>
      </c>
      <c r="E85" s="68">
        <v>9.8145000000000007</v>
      </c>
      <c r="F85" s="109">
        <v>0</v>
      </c>
      <c r="G85" s="82">
        <f t="shared" si="2"/>
        <v>0</v>
      </c>
    </row>
    <row r="86" spans="1:7" x14ac:dyDescent="0.3">
      <c r="A86" s="159" t="s">
        <v>494</v>
      </c>
      <c r="B86" s="160"/>
      <c r="C86" s="57" t="s">
        <v>574</v>
      </c>
      <c r="D86" s="67">
        <v>1</v>
      </c>
      <c r="E86" s="68">
        <v>10.341000000000001</v>
      </c>
      <c r="F86" s="109">
        <v>0</v>
      </c>
      <c r="G86" s="82">
        <f t="shared" si="2"/>
        <v>0</v>
      </c>
    </row>
    <row r="87" spans="1:7" x14ac:dyDescent="0.3">
      <c r="A87" s="159" t="s">
        <v>494</v>
      </c>
      <c r="B87" s="160"/>
      <c r="C87" s="57" t="s">
        <v>575</v>
      </c>
      <c r="D87" s="67">
        <v>1</v>
      </c>
      <c r="E87" s="68">
        <v>11.218500000000001</v>
      </c>
      <c r="F87" s="109">
        <v>0</v>
      </c>
      <c r="G87" s="82">
        <f t="shared" si="2"/>
        <v>0</v>
      </c>
    </row>
    <row r="88" spans="1:7" x14ac:dyDescent="0.3">
      <c r="A88" s="159" t="s">
        <v>494</v>
      </c>
      <c r="B88" s="160"/>
      <c r="C88" s="57" t="s">
        <v>576</v>
      </c>
      <c r="D88" s="67">
        <v>1</v>
      </c>
      <c r="E88" s="68">
        <v>12.690000000000001</v>
      </c>
      <c r="F88" s="109">
        <v>0</v>
      </c>
      <c r="G88" s="82">
        <f t="shared" si="2"/>
        <v>0</v>
      </c>
    </row>
    <row r="89" spans="1:7" x14ac:dyDescent="0.3">
      <c r="A89" s="159" t="s">
        <v>494</v>
      </c>
      <c r="B89" s="160"/>
      <c r="C89" s="57" t="s">
        <v>577</v>
      </c>
      <c r="D89" s="67">
        <v>1</v>
      </c>
      <c r="E89" s="68">
        <v>14.796000000000003</v>
      </c>
      <c r="F89" s="109">
        <v>0</v>
      </c>
      <c r="G89" s="82">
        <f t="shared" si="2"/>
        <v>0</v>
      </c>
    </row>
    <row r="90" spans="1:7" x14ac:dyDescent="0.3">
      <c r="A90" s="159" t="s">
        <v>494</v>
      </c>
      <c r="B90" s="160"/>
      <c r="C90" s="57" t="s">
        <v>578</v>
      </c>
      <c r="D90" s="67">
        <v>1</v>
      </c>
      <c r="E90" s="68">
        <v>16.9695</v>
      </c>
      <c r="F90" s="109">
        <v>0</v>
      </c>
      <c r="G90" s="82">
        <f t="shared" si="2"/>
        <v>0</v>
      </c>
    </row>
    <row r="91" spans="1:7" x14ac:dyDescent="0.3">
      <c r="A91" s="159" t="s">
        <v>494</v>
      </c>
      <c r="B91" s="160"/>
      <c r="C91" s="57" t="s">
        <v>579</v>
      </c>
      <c r="D91" s="67">
        <v>1</v>
      </c>
      <c r="E91" s="68">
        <v>3.7395000000000005</v>
      </c>
      <c r="F91" s="109">
        <v>0</v>
      </c>
      <c r="G91" s="82">
        <f t="shared" si="2"/>
        <v>0</v>
      </c>
    </row>
    <row r="92" spans="1:7" x14ac:dyDescent="0.3">
      <c r="A92" s="159" t="s">
        <v>494</v>
      </c>
      <c r="B92" s="160"/>
      <c r="C92" s="57" t="s">
        <v>580</v>
      </c>
      <c r="D92" s="67">
        <v>1</v>
      </c>
      <c r="E92" s="68">
        <v>3.7395000000000005</v>
      </c>
      <c r="F92" s="109">
        <v>0</v>
      </c>
      <c r="G92" s="82">
        <f t="shared" si="2"/>
        <v>0</v>
      </c>
    </row>
    <row r="93" spans="1:7" x14ac:dyDescent="0.3">
      <c r="A93" s="159" t="s">
        <v>494</v>
      </c>
      <c r="B93" s="160"/>
      <c r="C93" s="57" t="s">
        <v>581</v>
      </c>
      <c r="D93" s="67">
        <v>1</v>
      </c>
      <c r="E93" s="68">
        <v>3.7395000000000005</v>
      </c>
      <c r="F93" s="109">
        <v>0</v>
      </c>
      <c r="G93" s="82">
        <f t="shared" si="2"/>
        <v>0</v>
      </c>
    </row>
    <row r="94" spans="1:7" x14ac:dyDescent="0.3">
      <c r="A94" s="159" t="s">
        <v>494</v>
      </c>
      <c r="B94" s="160"/>
      <c r="C94" s="57" t="s">
        <v>582</v>
      </c>
      <c r="D94" s="67">
        <v>1</v>
      </c>
      <c r="E94" s="68">
        <v>1.4715000000000003</v>
      </c>
      <c r="F94" s="109">
        <v>0</v>
      </c>
      <c r="G94" s="82">
        <f t="shared" si="2"/>
        <v>0</v>
      </c>
    </row>
    <row r="95" spans="1:7" x14ac:dyDescent="0.3">
      <c r="A95" s="159" t="s">
        <v>494</v>
      </c>
      <c r="B95" s="160"/>
      <c r="C95" s="57" t="s">
        <v>583</v>
      </c>
      <c r="D95" s="67">
        <v>1</v>
      </c>
      <c r="E95" s="68">
        <v>1.2689999999999999</v>
      </c>
      <c r="F95" s="109">
        <v>0</v>
      </c>
      <c r="G95" s="82">
        <f t="shared" si="2"/>
        <v>0</v>
      </c>
    </row>
    <row r="96" spans="1:7" x14ac:dyDescent="0.3">
      <c r="A96" s="159" t="s">
        <v>494</v>
      </c>
      <c r="B96" s="160"/>
      <c r="C96" s="57" t="s">
        <v>584</v>
      </c>
      <c r="D96" s="67">
        <v>1</v>
      </c>
      <c r="E96" s="68">
        <v>3.105</v>
      </c>
      <c r="F96" s="109">
        <v>0</v>
      </c>
      <c r="G96" s="82">
        <f t="shared" si="2"/>
        <v>0</v>
      </c>
    </row>
    <row r="98" spans="5:7" x14ac:dyDescent="0.3">
      <c r="E98" s="9" t="s">
        <v>779</v>
      </c>
      <c r="F98" s="127">
        <f>SUM(G7:G96)</f>
        <v>0</v>
      </c>
      <c r="G98" s="128"/>
    </row>
  </sheetData>
  <sheetProtection algorithmName="SHA-512" hashValue="gRyp4klrcRaPgCvDrW6s2wBvHIT/1GZPuCdvw3Jja9U/N7Fxdye9p8LF3XnFmROWXNucKuu5suHhK60Fjsjq4w==" saltValue="E7mBfk8Zm7IjoMAKQXKGEg==" spinCount="100000" sheet="1" objects="1" scenarios="1"/>
  <mergeCells count="98">
    <mergeCell ref="F98:G9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96:B96"/>
    <mergeCell ref="A46:B46"/>
    <mergeCell ref="A47:B47"/>
    <mergeCell ref="A48:B48"/>
    <mergeCell ref="A49:B49"/>
    <mergeCell ref="A50:B50"/>
    <mergeCell ref="A56:B56"/>
    <mergeCell ref="A52:B52"/>
    <mergeCell ref="A53:B53"/>
    <mergeCell ref="A54:B54"/>
    <mergeCell ref="A55:B55"/>
    <mergeCell ref="A68:B68"/>
    <mergeCell ref="A57:B57"/>
    <mergeCell ref="A58:B58"/>
    <mergeCell ref="A59:B59"/>
    <mergeCell ref="A60:B60"/>
    <mergeCell ref="A42:B42"/>
    <mergeCell ref="A43:B43"/>
    <mergeCell ref="A44:B44"/>
    <mergeCell ref="A45:B45"/>
    <mergeCell ref="A51:B51"/>
    <mergeCell ref="A94:B94"/>
    <mergeCell ref="A95:B95"/>
    <mergeCell ref="A87:B87"/>
    <mergeCell ref="A88:B88"/>
    <mergeCell ref="A89:B89"/>
    <mergeCell ref="A91:B91"/>
    <mergeCell ref="A92:B92"/>
    <mergeCell ref="A93:B93"/>
    <mergeCell ref="A1:D1"/>
    <mergeCell ref="B2:D2"/>
    <mergeCell ref="B3:D3"/>
    <mergeCell ref="A81:B81"/>
    <mergeCell ref="A82:B82"/>
    <mergeCell ref="A75:B75"/>
    <mergeCell ref="A76:B76"/>
    <mergeCell ref="A77:B77"/>
    <mergeCell ref="A78:B78"/>
    <mergeCell ref="A66:B66"/>
    <mergeCell ref="A67:B67"/>
    <mergeCell ref="A79:B79"/>
    <mergeCell ref="A80:B80"/>
    <mergeCell ref="A69:B69"/>
    <mergeCell ref="A70:B70"/>
    <mergeCell ref="A71:B71"/>
    <mergeCell ref="A5:H5"/>
    <mergeCell ref="F3:G3"/>
    <mergeCell ref="B4:G4"/>
    <mergeCell ref="A90:B90"/>
    <mergeCell ref="A83:B83"/>
    <mergeCell ref="A84:B84"/>
    <mergeCell ref="A85:B85"/>
    <mergeCell ref="A86:B86"/>
    <mergeCell ref="A72:B72"/>
    <mergeCell ref="A73:B73"/>
    <mergeCell ref="A74:B74"/>
    <mergeCell ref="A61:B61"/>
    <mergeCell ref="A62:B62"/>
    <mergeCell ref="A63:B63"/>
    <mergeCell ref="A64:B64"/>
    <mergeCell ref="A65:B65"/>
  </mergeCells>
  <dataValidations count="1">
    <dataValidation type="list" allowBlank="1" showInputMessage="1" showErrorMessage="1" sqref="F7:F96">
      <formula1>$H$7:$BF$7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2"/>
  <sheetViews>
    <sheetView zoomScaleNormal="100" workbookViewId="0">
      <pane ySplit="6" topLeftCell="A7" activePane="bottomLeft" state="frozen"/>
      <selection pane="bottomLeft" sqref="A1:C1"/>
    </sheetView>
  </sheetViews>
  <sheetFormatPr defaultRowHeight="14.4" x14ac:dyDescent="0.3"/>
  <cols>
    <col min="1" max="1" width="22.6640625" customWidth="1"/>
    <col min="2" max="2" width="17.44140625" customWidth="1"/>
    <col min="3" max="3" width="29.109375" customWidth="1"/>
    <col min="4" max="4" width="5.5546875" style="99" customWidth="1"/>
    <col min="5" max="5" width="8.88671875" style="99" customWidth="1"/>
    <col min="6" max="6" width="6.6640625" style="99" customWidth="1"/>
    <col min="7" max="7" width="8.88671875" style="99"/>
    <col min="8" max="18" width="0" hidden="1" customWidth="1"/>
  </cols>
  <sheetData>
    <row r="1" spans="1:25" ht="39" customHeight="1" x14ac:dyDescent="0.3">
      <c r="A1" s="122" t="s">
        <v>750</v>
      </c>
      <c r="B1" s="122"/>
      <c r="C1" s="122"/>
      <c r="D1" s="97"/>
      <c r="E1" s="97"/>
      <c r="F1" s="97"/>
      <c r="G1" s="97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x14ac:dyDescent="0.3">
      <c r="A2" s="79" t="s">
        <v>784</v>
      </c>
      <c r="B2" s="136"/>
      <c r="C2" s="136"/>
      <c r="D2" s="97"/>
      <c r="E2" s="97"/>
      <c r="F2" s="97"/>
      <c r="G2" s="97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x14ac:dyDescent="0.3">
      <c r="A3" s="79" t="s">
        <v>783</v>
      </c>
      <c r="B3" s="155"/>
      <c r="C3" s="155"/>
      <c r="D3" s="97" t="s">
        <v>782</v>
      </c>
      <c r="E3" s="129"/>
      <c r="F3" s="129"/>
      <c r="G3" s="12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x14ac:dyDescent="0.3">
      <c r="A4" s="86" t="s">
        <v>781</v>
      </c>
      <c r="B4" s="130"/>
      <c r="C4" s="130"/>
      <c r="D4" s="130"/>
      <c r="E4" s="130"/>
      <c r="F4" s="130"/>
      <c r="G4" s="130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34.200000000000003" customHeight="1" x14ac:dyDescent="0.3">
      <c r="A5" s="116" t="s">
        <v>795</v>
      </c>
      <c r="B5" s="117"/>
      <c r="C5" s="117"/>
      <c r="D5" s="117"/>
      <c r="E5" s="117"/>
      <c r="F5" s="117"/>
      <c r="G5" s="117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ht="43.2" x14ac:dyDescent="0.3">
      <c r="A6" s="168" t="s">
        <v>167</v>
      </c>
      <c r="B6" s="169"/>
      <c r="C6" s="36" t="s">
        <v>168</v>
      </c>
      <c r="D6" s="38" t="s">
        <v>727</v>
      </c>
      <c r="E6" s="16" t="s">
        <v>731</v>
      </c>
      <c r="F6" s="101" t="s">
        <v>657</v>
      </c>
      <c r="G6" s="84" t="s">
        <v>779</v>
      </c>
    </row>
    <row r="7" spans="1:25" x14ac:dyDescent="0.3">
      <c r="A7" s="170" t="s">
        <v>750</v>
      </c>
      <c r="B7" s="171"/>
      <c r="C7" s="55"/>
      <c r="D7" s="90"/>
      <c r="E7" s="12"/>
      <c r="F7" s="12"/>
      <c r="G7" s="12"/>
    </row>
    <row r="8" spans="1:25" x14ac:dyDescent="0.3">
      <c r="A8" s="162" t="s">
        <v>746</v>
      </c>
      <c r="B8" s="163"/>
      <c r="C8" s="55" t="s">
        <v>747</v>
      </c>
      <c r="D8" s="90">
        <v>1</v>
      </c>
      <c r="E8" s="31">
        <v>35</v>
      </c>
      <c r="F8" s="77">
        <v>0</v>
      </c>
      <c r="G8" s="82">
        <f t="shared" ref="G8:G50" si="0">(E8/D8)*F8</f>
        <v>0</v>
      </c>
      <c r="H8">
        <v>0</v>
      </c>
      <c r="I8">
        <v>1</v>
      </c>
      <c r="J8" s="24">
        <v>2</v>
      </c>
      <c r="K8" s="100">
        <v>3</v>
      </c>
      <c r="L8">
        <v>4</v>
      </c>
      <c r="M8">
        <v>5</v>
      </c>
      <c r="N8" s="24">
        <v>6</v>
      </c>
      <c r="O8" s="100">
        <v>7</v>
      </c>
      <c r="P8">
        <v>8</v>
      </c>
      <c r="Q8">
        <v>9</v>
      </c>
      <c r="R8" s="24">
        <v>10</v>
      </c>
    </row>
    <row r="9" spans="1:25" x14ac:dyDescent="0.3">
      <c r="A9" s="162" t="s">
        <v>683</v>
      </c>
      <c r="B9" s="163"/>
      <c r="C9" s="55" t="s">
        <v>749</v>
      </c>
      <c r="D9" s="90">
        <v>1</v>
      </c>
      <c r="E9" s="31">
        <v>3</v>
      </c>
      <c r="F9" s="77">
        <v>0</v>
      </c>
      <c r="G9" s="82">
        <f t="shared" si="0"/>
        <v>0</v>
      </c>
      <c r="J9" s="24"/>
      <c r="K9" s="25"/>
      <c r="L9" s="52"/>
      <c r="M9" s="24"/>
    </row>
    <row r="10" spans="1:25" x14ac:dyDescent="0.3">
      <c r="A10" s="162" t="s">
        <v>206</v>
      </c>
      <c r="B10" s="163"/>
      <c r="C10" s="55" t="s">
        <v>749</v>
      </c>
      <c r="D10" s="90">
        <v>1</v>
      </c>
      <c r="E10" s="31">
        <v>3</v>
      </c>
      <c r="F10" s="77">
        <v>0</v>
      </c>
      <c r="G10" s="82">
        <f t="shared" si="0"/>
        <v>0</v>
      </c>
      <c r="J10" s="24"/>
      <c r="K10" s="24"/>
      <c r="L10" s="24"/>
      <c r="M10" s="24"/>
    </row>
    <row r="11" spans="1:25" x14ac:dyDescent="0.3">
      <c r="A11" s="162" t="s">
        <v>209</v>
      </c>
      <c r="B11" s="163"/>
      <c r="C11" s="55" t="s">
        <v>749</v>
      </c>
      <c r="D11" s="90">
        <v>1</v>
      </c>
      <c r="E11" s="31">
        <v>3</v>
      </c>
      <c r="F11" s="77">
        <v>0</v>
      </c>
      <c r="G11" s="82">
        <f t="shared" si="0"/>
        <v>0</v>
      </c>
    </row>
    <row r="12" spans="1:25" x14ac:dyDescent="0.3">
      <c r="A12" s="159" t="s">
        <v>213</v>
      </c>
      <c r="B12" s="160"/>
      <c r="C12" s="55" t="s">
        <v>749</v>
      </c>
      <c r="D12" s="90">
        <v>1</v>
      </c>
      <c r="E12" s="31">
        <v>3</v>
      </c>
      <c r="F12" s="77">
        <v>0</v>
      </c>
      <c r="G12" s="82">
        <f t="shared" si="0"/>
        <v>0</v>
      </c>
    </row>
    <row r="13" spans="1:25" x14ac:dyDescent="0.3">
      <c r="A13" s="162" t="s">
        <v>212</v>
      </c>
      <c r="B13" s="163"/>
      <c r="C13" s="55" t="s">
        <v>749</v>
      </c>
      <c r="D13" s="90">
        <v>1</v>
      </c>
      <c r="E13" s="31">
        <v>3</v>
      </c>
      <c r="F13" s="77">
        <v>0</v>
      </c>
      <c r="G13" s="82">
        <f t="shared" si="0"/>
        <v>0</v>
      </c>
    </row>
    <row r="14" spans="1:25" x14ac:dyDescent="0.3">
      <c r="A14" s="162" t="s">
        <v>684</v>
      </c>
      <c r="B14" s="163"/>
      <c r="C14" s="55" t="s">
        <v>749</v>
      </c>
      <c r="D14" s="90">
        <v>1</v>
      </c>
      <c r="E14" s="31">
        <v>3</v>
      </c>
      <c r="F14" s="77">
        <v>0</v>
      </c>
      <c r="G14" s="82">
        <f t="shared" si="0"/>
        <v>0</v>
      </c>
    </row>
    <row r="15" spans="1:25" x14ac:dyDescent="0.3">
      <c r="A15" s="162" t="s">
        <v>685</v>
      </c>
      <c r="B15" s="163"/>
      <c r="C15" s="55" t="s">
        <v>749</v>
      </c>
      <c r="D15" s="90">
        <v>1</v>
      </c>
      <c r="E15" s="31">
        <v>3</v>
      </c>
      <c r="F15" s="77">
        <v>0</v>
      </c>
      <c r="G15" s="82">
        <f t="shared" si="0"/>
        <v>0</v>
      </c>
    </row>
    <row r="16" spans="1:25" x14ac:dyDescent="0.3">
      <c r="A16" s="162" t="s">
        <v>217</v>
      </c>
      <c r="B16" s="163"/>
      <c r="C16" s="55" t="s">
        <v>749</v>
      </c>
      <c r="D16" s="90">
        <v>1</v>
      </c>
      <c r="E16" s="31">
        <v>3</v>
      </c>
      <c r="F16" s="77">
        <v>0</v>
      </c>
      <c r="G16" s="82">
        <f t="shared" si="0"/>
        <v>0</v>
      </c>
    </row>
    <row r="17" spans="1:7" x14ac:dyDescent="0.3">
      <c r="A17" s="162" t="s">
        <v>218</v>
      </c>
      <c r="B17" s="163"/>
      <c r="C17" s="55" t="s">
        <v>749</v>
      </c>
      <c r="D17" s="90">
        <v>1</v>
      </c>
      <c r="E17" s="31">
        <v>3</v>
      </c>
      <c r="F17" s="77">
        <v>0</v>
      </c>
      <c r="G17" s="82">
        <f t="shared" si="0"/>
        <v>0</v>
      </c>
    </row>
    <row r="18" spans="1:7" x14ac:dyDescent="0.3">
      <c r="A18" s="162" t="s">
        <v>686</v>
      </c>
      <c r="B18" s="163"/>
      <c r="C18" s="55" t="s">
        <v>749</v>
      </c>
      <c r="D18" s="90">
        <v>1</v>
      </c>
      <c r="E18" s="31">
        <v>3</v>
      </c>
      <c r="F18" s="77">
        <v>0</v>
      </c>
      <c r="G18" s="82">
        <f t="shared" si="0"/>
        <v>0</v>
      </c>
    </row>
    <row r="19" spans="1:7" x14ac:dyDescent="0.3">
      <c r="A19" s="162" t="s">
        <v>215</v>
      </c>
      <c r="B19" s="163"/>
      <c r="C19" s="55" t="s">
        <v>749</v>
      </c>
      <c r="D19" s="90">
        <v>1</v>
      </c>
      <c r="E19" s="31">
        <v>3</v>
      </c>
      <c r="F19" s="77">
        <v>0</v>
      </c>
      <c r="G19" s="82">
        <f t="shared" si="0"/>
        <v>0</v>
      </c>
    </row>
    <row r="20" spans="1:7" x14ac:dyDescent="0.3">
      <c r="A20" s="162" t="s">
        <v>216</v>
      </c>
      <c r="B20" s="163"/>
      <c r="C20" s="55" t="s">
        <v>749</v>
      </c>
      <c r="D20" s="90">
        <v>1</v>
      </c>
      <c r="E20" s="31">
        <v>3</v>
      </c>
      <c r="F20" s="77">
        <v>0</v>
      </c>
      <c r="G20" s="82">
        <f t="shared" si="0"/>
        <v>0</v>
      </c>
    </row>
    <row r="21" spans="1:7" x14ac:dyDescent="0.3">
      <c r="A21" s="162" t="s">
        <v>687</v>
      </c>
      <c r="B21" s="163"/>
      <c r="C21" s="55" t="s">
        <v>743</v>
      </c>
      <c r="D21" s="90">
        <v>1</v>
      </c>
      <c r="E21" s="31">
        <v>5</v>
      </c>
      <c r="F21" s="77">
        <v>0</v>
      </c>
      <c r="G21" s="82">
        <f t="shared" si="0"/>
        <v>0</v>
      </c>
    </row>
    <row r="22" spans="1:7" x14ac:dyDescent="0.3">
      <c r="A22" s="162" t="s">
        <v>689</v>
      </c>
      <c r="B22" s="163"/>
      <c r="C22" s="55" t="s">
        <v>743</v>
      </c>
      <c r="D22" s="90">
        <v>1</v>
      </c>
      <c r="E22" s="31">
        <v>15</v>
      </c>
      <c r="F22" s="77">
        <v>0</v>
      </c>
      <c r="G22" s="82">
        <f t="shared" si="0"/>
        <v>0</v>
      </c>
    </row>
    <row r="23" spans="1:7" x14ac:dyDescent="0.3">
      <c r="A23" s="162" t="s">
        <v>690</v>
      </c>
      <c r="B23" s="163"/>
      <c r="C23" s="55" t="s">
        <v>743</v>
      </c>
      <c r="D23" s="90">
        <v>1</v>
      </c>
      <c r="E23" s="31">
        <v>20</v>
      </c>
      <c r="F23" s="77">
        <v>0</v>
      </c>
      <c r="G23" s="82">
        <f t="shared" si="0"/>
        <v>0</v>
      </c>
    </row>
    <row r="24" spans="1:7" x14ac:dyDescent="0.3">
      <c r="A24" s="162" t="s">
        <v>691</v>
      </c>
      <c r="B24" s="163"/>
      <c r="C24" s="55" t="s">
        <v>743</v>
      </c>
      <c r="D24" s="90">
        <v>1</v>
      </c>
      <c r="E24" s="31">
        <v>15</v>
      </c>
      <c r="F24" s="77">
        <v>0</v>
      </c>
      <c r="G24" s="82">
        <f t="shared" si="0"/>
        <v>0</v>
      </c>
    </row>
    <row r="25" spans="1:7" x14ac:dyDescent="0.3">
      <c r="A25" s="166" t="s">
        <v>738</v>
      </c>
      <c r="B25" s="167"/>
      <c r="C25" s="55" t="s">
        <v>743</v>
      </c>
      <c r="D25" s="90">
        <v>1</v>
      </c>
      <c r="E25" s="31">
        <v>82.5</v>
      </c>
      <c r="F25" s="77">
        <v>0</v>
      </c>
      <c r="G25" s="82">
        <f t="shared" si="0"/>
        <v>0</v>
      </c>
    </row>
    <row r="26" spans="1:7" x14ac:dyDescent="0.3">
      <c r="A26" s="166" t="s">
        <v>739</v>
      </c>
      <c r="B26" s="167"/>
      <c r="C26" s="55" t="s">
        <v>743</v>
      </c>
      <c r="D26" s="90">
        <v>1</v>
      </c>
      <c r="E26" s="31">
        <v>67.5</v>
      </c>
      <c r="F26" s="77">
        <v>0</v>
      </c>
      <c r="G26" s="82">
        <f t="shared" si="0"/>
        <v>0</v>
      </c>
    </row>
    <row r="27" spans="1:7" x14ac:dyDescent="0.3">
      <c r="A27" s="162" t="s">
        <v>692</v>
      </c>
      <c r="B27" s="163"/>
      <c r="C27" s="55" t="s">
        <v>743</v>
      </c>
      <c r="D27" s="90">
        <v>1</v>
      </c>
      <c r="E27" s="31">
        <v>67.5</v>
      </c>
      <c r="F27" s="77">
        <v>0</v>
      </c>
      <c r="G27" s="82">
        <f t="shared" si="0"/>
        <v>0</v>
      </c>
    </row>
    <row r="28" spans="1:7" x14ac:dyDescent="0.3">
      <c r="A28" s="159" t="s">
        <v>740</v>
      </c>
      <c r="B28" s="160"/>
      <c r="C28" s="55" t="s">
        <v>743</v>
      </c>
      <c r="D28" s="90">
        <v>1</v>
      </c>
      <c r="E28" s="31">
        <v>51</v>
      </c>
      <c r="F28" s="77">
        <v>0</v>
      </c>
      <c r="G28" s="82">
        <f t="shared" si="0"/>
        <v>0</v>
      </c>
    </row>
    <row r="29" spans="1:7" x14ac:dyDescent="0.3">
      <c r="A29" s="159" t="s">
        <v>741</v>
      </c>
      <c r="B29" s="160"/>
      <c r="C29" s="55" t="s">
        <v>743</v>
      </c>
      <c r="D29" s="90">
        <v>1</v>
      </c>
      <c r="E29" s="31">
        <v>45</v>
      </c>
      <c r="F29" s="77">
        <v>0</v>
      </c>
      <c r="G29" s="82">
        <f t="shared" si="0"/>
        <v>0</v>
      </c>
    </row>
    <row r="30" spans="1:7" x14ac:dyDescent="0.3">
      <c r="A30" s="162" t="s">
        <v>693</v>
      </c>
      <c r="B30" s="163"/>
      <c r="C30" s="55" t="s">
        <v>749</v>
      </c>
      <c r="D30" s="90">
        <v>1</v>
      </c>
      <c r="E30" s="31">
        <v>4</v>
      </c>
      <c r="F30" s="77">
        <v>0</v>
      </c>
      <c r="G30" s="82">
        <f t="shared" si="0"/>
        <v>0</v>
      </c>
    </row>
    <row r="31" spans="1:7" x14ac:dyDescent="0.3">
      <c r="A31" s="162" t="s">
        <v>695</v>
      </c>
      <c r="B31" s="163"/>
      <c r="C31" s="55" t="s">
        <v>749</v>
      </c>
      <c r="D31" s="90">
        <v>1</v>
      </c>
      <c r="E31" s="31">
        <v>4</v>
      </c>
      <c r="F31" s="77">
        <v>0</v>
      </c>
      <c r="G31" s="82">
        <f t="shared" si="0"/>
        <v>0</v>
      </c>
    </row>
    <row r="32" spans="1:7" x14ac:dyDescent="0.3">
      <c r="A32" s="162" t="s">
        <v>696</v>
      </c>
      <c r="B32" s="163"/>
      <c r="C32" s="55" t="s">
        <v>749</v>
      </c>
      <c r="D32" s="90">
        <v>1</v>
      </c>
      <c r="E32" s="31">
        <v>4</v>
      </c>
      <c r="F32" s="77">
        <v>0</v>
      </c>
      <c r="G32" s="82">
        <f t="shared" si="0"/>
        <v>0</v>
      </c>
    </row>
    <row r="33" spans="1:7" x14ac:dyDescent="0.3">
      <c r="A33" s="162" t="s">
        <v>697</v>
      </c>
      <c r="B33" s="163"/>
      <c r="C33" s="55" t="s">
        <v>749</v>
      </c>
      <c r="D33" s="90">
        <v>1</v>
      </c>
      <c r="E33" s="31">
        <v>4</v>
      </c>
      <c r="F33" s="77">
        <v>0</v>
      </c>
      <c r="G33" s="82">
        <f t="shared" si="0"/>
        <v>0</v>
      </c>
    </row>
    <row r="34" spans="1:7" x14ac:dyDescent="0.3">
      <c r="A34" s="162" t="s">
        <v>698</v>
      </c>
      <c r="B34" s="163"/>
      <c r="C34" s="55" t="s">
        <v>749</v>
      </c>
      <c r="D34" s="90">
        <v>1</v>
      </c>
      <c r="E34" s="31">
        <v>4</v>
      </c>
      <c r="F34" s="77">
        <v>0</v>
      </c>
      <c r="G34" s="82">
        <f t="shared" si="0"/>
        <v>0</v>
      </c>
    </row>
    <row r="35" spans="1:7" x14ac:dyDescent="0.3">
      <c r="A35" s="162" t="s">
        <v>213</v>
      </c>
      <c r="B35" s="163"/>
      <c r="C35" s="55" t="s">
        <v>749</v>
      </c>
      <c r="D35" s="90">
        <v>1</v>
      </c>
      <c r="E35" s="31">
        <v>4</v>
      </c>
      <c r="F35" s="77">
        <v>0</v>
      </c>
      <c r="G35" s="82">
        <f t="shared" si="0"/>
        <v>0</v>
      </c>
    </row>
    <row r="36" spans="1:7" x14ac:dyDescent="0.3">
      <c r="A36" s="162" t="s">
        <v>699</v>
      </c>
      <c r="B36" s="163"/>
      <c r="C36" s="55" t="s">
        <v>749</v>
      </c>
      <c r="D36" s="90">
        <v>1</v>
      </c>
      <c r="E36" s="31">
        <v>4</v>
      </c>
      <c r="F36" s="77">
        <v>0</v>
      </c>
      <c r="G36" s="82">
        <f t="shared" si="0"/>
        <v>0</v>
      </c>
    </row>
    <row r="37" spans="1:7" x14ac:dyDescent="0.3">
      <c r="A37" s="162" t="s">
        <v>700</v>
      </c>
      <c r="B37" s="163"/>
      <c r="C37" s="55" t="s">
        <v>749</v>
      </c>
      <c r="D37" s="90">
        <v>1</v>
      </c>
      <c r="E37" s="31">
        <v>4</v>
      </c>
      <c r="F37" s="77">
        <v>0</v>
      </c>
      <c r="G37" s="82">
        <f t="shared" si="0"/>
        <v>0</v>
      </c>
    </row>
    <row r="38" spans="1:7" x14ac:dyDescent="0.3">
      <c r="A38" s="164" t="s">
        <v>701</v>
      </c>
      <c r="B38" s="165"/>
      <c r="C38" s="55" t="s">
        <v>749</v>
      </c>
      <c r="D38" s="90">
        <v>1</v>
      </c>
      <c r="E38" s="31">
        <v>4</v>
      </c>
      <c r="F38" s="77">
        <v>0</v>
      </c>
      <c r="G38" s="82">
        <f t="shared" si="0"/>
        <v>0</v>
      </c>
    </row>
    <row r="39" spans="1:7" x14ac:dyDescent="0.3">
      <c r="A39" s="162" t="s">
        <v>702</v>
      </c>
      <c r="B39" s="163"/>
      <c r="C39" s="55" t="s">
        <v>749</v>
      </c>
      <c r="D39" s="90">
        <v>1</v>
      </c>
      <c r="E39" s="31">
        <v>4</v>
      </c>
      <c r="F39" s="77">
        <v>0</v>
      </c>
      <c r="G39" s="82">
        <f t="shared" si="0"/>
        <v>0</v>
      </c>
    </row>
    <row r="40" spans="1:7" x14ac:dyDescent="0.3">
      <c r="A40" s="162" t="s">
        <v>703</v>
      </c>
      <c r="B40" s="163"/>
      <c r="C40" s="55" t="s">
        <v>749</v>
      </c>
      <c r="D40" s="90">
        <v>1</v>
      </c>
      <c r="E40" s="31">
        <v>4</v>
      </c>
      <c r="F40" s="77">
        <v>0</v>
      </c>
      <c r="G40" s="82">
        <f t="shared" si="0"/>
        <v>0</v>
      </c>
    </row>
    <row r="41" spans="1:7" x14ac:dyDescent="0.3">
      <c r="A41" s="162" t="s">
        <v>704</v>
      </c>
      <c r="B41" s="163"/>
      <c r="C41" s="55" t="s">
        <v>749</v>
      </c>
      <c r="D41" s="90">
        <v>1</v>
      </c>
      <c r="E41" s="31">
        <v>4</v>
      </c>
      <c r="F41" s="77">
        <v>0</v>
      </c>
      <c r="G41" s="82">
        <f t="shared" si="0"/>
        <v>0</v>
      </c>
    </row>
    <row r="42" spans="1:7" x14ac:dyDescent="0.3">
      <c r="A42" s="164" t="s">
        <v>705</v>
      </c>
      <c r="B42" s="165"/>
      <c r="C42" s="55" t="s">
        <v>749</v>
      </c>
      <c r="D42" s="90">
        <v>1</v>
      </c>
      <c r="E42" s="31">
        <v>5</v>
      </c>
      <c r="F42" s="77">
        <v>0</v>
      </c>
      <c r="G42" s="82">
        <f t="shared" si="0"/>
        <v>0</v>
      </c>
    </row>
    <row r="43" spans="1:7" x14ac:dyDescent="0.3">
      <c r="A43" s="162" t="s">
        <v>706</v>
      </c>
      <c r="B43" s="163"/>
      <c r="C43" s="55" t="s">
        <v>743</v>
      </c>
      <c r="D43" s="90">
        <v>1</v>
      </c>
      <c r="E43" s="31">
        <v>15</v>
      </c>
      <c r="F43" s="77">
        <v>0</v>
      </c>
      <c r="G43" s="82">
        <f t="shared" si="0"/>
        <v>0</v>
      </c>
    </row>
    <row r="44" spans="1:7" x14ac:dyDescent="0.3">
      <c r="A44" s="162" t="s">
        <v>707</v>
      </c>
      <c r="B44" s="163"/>
      <c r="C44" s="55" t="s">
        <v>743</v>
      </c>
      <c r="D44" s="90">
        <v>1</v>
      </c>
      <c r="E44" s="31">
        <v>15</v>
      </c>
      <c r="F44" s="77">
        <v>0</v>
      </c>
      <c r="G44" s="82">
        <f t="shared" si="0"/>
        <v>0</v>
      </c>
    </row>
    <row r="45" spans="1:7" x14ac:dyDescent="0.3">
      <c r="A45" s="162" t="s">
        <v>708</v>
      </c>
      <c r="B45" s="163"/>
      <c r="C45" s="55" t="s">
        <v>743</v>
      </c>
      <c r="D45" s="90">
        <v>1</v>
      </c>
      <c r="E45" s="31">
        <v>15</v>
      </c>
      <c r="F45" s="77">
        <v>0</v>
      </c>
      <c r="G45" s="82">
        <f t="shared" si="0"/>
        <v>0</v>
      </c>
    </row>
    <row r="46" spans="1:7" x14ac:dyDescent="0.3">
      <c r="A46" s="159" t="s">
        <v>709</v>
      </c>
      <c r="B46" s="160"/>
      <c r="C46" s="55" t="s">
        <v>743</v>
      </c>
      <c r="D46" s="90">
        <v>1</v>
      </c>
      <c r="E46" s="31">
        <v>10</v>
      </c>
      <c r="F46" s="77">
        <v>0</v>
      </c>
      <c r="G46" s="82">
        <f t="shared" si="0"/>
        <v>0</v>
      </c>
    </row>
    <row r="47" spans="1:7" x14ac:dyDescent="0.3">
      <c r="A47" s="162" t="s">
        <v>744</v>
      </c>
      <c r="B47" s="163"/>
      <c r="C47" s="55" t="s">
        <v>749</v>
      </c>
      <c r="D47" s="90">
        <v>1</v>
      </c>
      <c r="E47" s="31">
        <v>10</v>
      </c>
      <c r="F47" s="77">
        <v>0</v>
      </c>
      <c r="G47" s="82">
        <f t="shared" si="0"/>
        <v>0</v>
      </c>
    </row>
    <row r="48" spans="1:7" x14ac:dyDescent="0.3">
      <c r="A48" s="162" t="s">
        <v>745</v>
      </c>
      <c r="B48" s="163"/>
      <c r="C48" s="55" t="s">
        <v>749</v>
      </c>
      <c r="D48" s="90">
        <v>1</v>
      </c>
      <c r="E48" s="31">
        <v>10</v>
      </c>
      <c r="F48" s="77">
        <v>0</v>
      </c>
      <c r="G48" s="82">
        <f t="shared" si="0"/>
        <v>0</v>
      </c>
    </row>
    <row r="49" spans="1:7" x14ac:dyDescent="0.3">
      <c r="A49" s="159" t="s">
        <v>710</v>
      </c>
      <c r="B49" s="160"/>
      <c r="C49" s="58" t="s">
        <v>100</v>
      </c>
      <c r="D49" s="90">
        <v>1</v>
      </c>
      <c r="E49" s="53">
        <v>10</v>
      </c>
      <c r="F49" s="77">
        <v>0</v>
      </c>
      <c r="G49" s="82">
        <f t="shared" si="0"/>
        <v>0</v>
      </c>
    </row>
    <row r="50" spans="1:7" x14ac:dyDescent="0.3">
      <c r="A50" s="162" t="s">
        <v>711</v>
      </c>
      <c r="B50" s="163"/>
      <c r="C50" s="58" t="s">
        <v>94</v>
      </c>
      <c r="D50" s="90">
        <v>1</v>
      </c>
      <c r="E50" s="53">
        <v>2</v>
      </c>
      <c r="F50" s="77">
        <v>0</v>
      </c>
      <c r="G50" s="82">
        <f t="shared" si="0"/>
        <v>0</v>
      </c>
    </row>
    <row r="52" spans="1:7" x14ac:dyDescent="0.3">
      <c r="E52" s="9" t="s">
        <v>779</v>
      </c>
      <c r="F52" s="127">
        <f>SUM(G8:G50)</f>
        <v>0</v>
      </c>
      <c r="G52" s="128"/>
    </row>
  </sheetData>
  <sheetProtection algorithmName="SHA-512" hashValue="GkL4S6xDbXeDlykbnhtnCSi1X23Rtyp2L/IfEcseHWAF4gX2067ak95yLd1wKXjZdB2ypwnaXQzT5+gucqMRgg==" saltValue="2UenZrNUXx8vNHy4dYtmJA==" spinCount="100000" sheet="1" objects="1" scenarios="1"/>
  <mergeCells count="52">
    <mergeCell ref="F52:G52"/>
    <mergeCell ref="A19:B19"/>
    <mergeCell ref="A10:B10"/>
    <mergeCell ref="A11:B11"/>
    <mergeCell ref="A12:B12"/>
    <mergeCell ref="A13:B13"/>
    <mergeCell ref="A14:B14"/>
    <mergeCell ref="A15:B15"/>
    <mergeCell ref="A16:B16"/>
    <mergeCell ref="A27:B27"/>
    <mergeCell ref="A28:B28"/>
    <mergeCell ref="A30:B30"/>
    <mergeCell ref="A37:B37"/>
    <mergeCell ref="A1:C1"/>
    <mergeCell ref="B2:C2"/>
    <mergeCell ref="B3:C3"/>
    <mergeCell ref="A6:B6"/>
    <mergeCell ref="A7:B7"/>
    <mergeCell ref="A8:B8"/>
    <mergeCell ref="A9:B9"/>
    <mergeCell ref="A39:B39"/>
    <mergeCell ref="A40:B40"/>
    <mergeCell ref="A41:B41"/>
    <mergeCell ref="A5:G5"/>
    <mergeCell ref="A42:B42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9:B29"/>
    <mergeCell ref="E3:G3"/>
    <mergeCell ref="B4:G4"/>
    <mergeCell ref="A50:B50"/>
    <mergeCell ref="A44:B44"/>
    <mergeCell ref="A45:B45"/>
    <mergeCell ref="A46:B46"/>
    <mergeCell ref="A47:B47"/>
    <mergeCell ref="A48:B48"/>
    <mergeCell ref="A49:B49"/>
    <mergeCell ref="A43:B43"/>
    <mergeCell ref="A32:B32"/>
    <mergeCell ref="A33:B33"/>
    <mergeCell ref="A34:B34"/>
    <mergeCell ref="A35:B35"/>
    <mergeCell ref="A36:B36"/>
    <mergeCell ref="A38:B38"/>
  </mergeCells>
  <dataValidations count="1">
    <dataValidation type="list" allowBlank="1" showInputMessage="1" showErrorMessage="1" sqref="F8:F50">
      <formula1>$H$8:$R$8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1.Hardware</vt:lpstr>
      <vt:lpstr>2.Closet Accessories</vt:lpstr>
      <vt:lpstr>3.Office Accessories</vt:lpstr>
      <vt:lpstr>4.Garage Accessories</vt:lpstr>
      <vt:lpstr>5.Hooks</vt:lpstr>
      <vt:lpstr>6.Electrical Components</vt:lpstr>
      <vt:lpstr>7.Covers</vt:lpstr>
      <vt:lpstr>8.Handles</vt:lpstr>
      <vt:lpstr>9.Home Show Kit</vt:lpstr>
      <vt:lpstr>10.Sales Kit </vt:lpstr>
      <vt:lpstr>11.Job Aids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braun</dc:creator>
  <cp:lastModifiedBy>Sherwin Quilay</cp:lastModifiedBy>
  <cp:lastPrinted>2018-02-08T00:48:29Z</cp:lastPrinted>
  <dcterms:created xsi:type="dcterms:W3CDTF">2018-01-03T16:44:52Z</dcterms:created>
  <dcterms:modified xsi:type="dcterms:W3CDTF">2018-02-12T21:28:11Z</dcterms:modified>
</cp:coreProperties>
</file>